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C:\Users\romi1\Dropbox\なかむら共有\総会資料\2022　臨時総会\"/>
    </mc:Choice>
  </mc:AlternateContent>
  <xr:revisionPtr revIDLastSave="0" documentId="13_ncr:1_{C87ECD79-04A1-4C7A-9C8A-4A4B4A76155F}" xr6:coauthVersionLast="47" xr6:coauthVersionMax="47" xr10:uidLastSave="{00000000-0000-0000-0000-000000000000}"/>
  <bookViews>
    <workbookView xWindow="4644" yWindow="384" windowWidth="15132" windowHeight="11616" tabRatio="884" firstSheet="1" activeTab="8" xr2:uid="{00000000-000D-0000-FFFF-FFFF00000000}"/>
  </bookViews>
  <sheets>
    <sheet name="令和4年度予算案 " sheetId="1" r:id="rId1"/>
    <sheet name="令和3年度予算" sheetId="2" r:id="rId2"/>
    <sheet name="決算報告" sheetId="3" r:id="rId3"/>
    <sheet name="学区費" sheetId="4" r:id="rId4"/>
    <sheet name="学区内訳Ａ" sheetId="5" r:id="rId5"/>
    <sheet name="学区内訳Ｂ" sheetId="6" r:id="rId6"/>
    <sheet name="専門部費内訳" sheetId="7" r:id="rId7"/>
    <sheet name="専門部費" sheetId="8" r:id="rId8"/>
    <sheet name="連協費" sheetId="9" r:id="rId9"/>
    <sheet name="会議費" sheetId="10" r:id="rId10"/>
    <sheet name="事務費" sheetId="11" r:id="rId11"/>
    <sheet name="予備費" sheetId="12" r:id="rId12"/>
    <sheet name="全体" sheetId="13" r:id="rId13"/>
  </sheets>
  <definedNames>
    <definedName name="_xlnm.Print_Area" localSheetId="2">決算報告!$A$1:$H$35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7" i="13" l="1"/>
  <c r="D47" i="13"/>
  <c r="F47" i="13" s="1"/>
  <c r="F3" i="13"/>
  <c r="F4" i="13" s="1"/>
  <c r="F5" i="13" s="1"/>
  <c r="F6" i="13" s="1"/>
  <c r="F7" i="13" s="1"/>
  <c r="F8" i="13" s="1"/>
  <c r="F9" i="13" s="1"/>
  <c r="F10" i="13" s="1"/>
  <c r="F11" i="13" s="1"/>
  <c r="F12" i="13" s="1"/>
  <c r="F13" i="13" s="1"/>
  <c r="F14" i="13" s="1"/>
  <c r="F15" i="13" s="1"/>
  <c r="F16" i="13" s="1"/>
  <c r="F17" i="13" s="1"/>
  <c r="F18" i="13" s="1"/>
  <c r="F19" i="13" s="1"/>
  <c r="F20" i="13" s="1"/>
  <c r="F21" i="13" s="1"/>
  <c r="F22" i="13" s="1"/>
  <c r="F23" i="13" s="1"/>
  <c r="F24" i="13" s="1"/>
  <c r="F25" i="13" s="1"/>
  <c r="F26" i="13" s="1"/>
  <c r="F27" i="13" s="1"/>
  <c r="F28" i="13" s="1"/>
  <c r="F29" i="13" s="1"/>
  <c r="F30" i="13" s="1"/>
  <c r="F31" i="13" s="1"/>
  <c r="F32" i="13" s="1"/>
  <c r="F33" i="13" s="1"/>
  <c r="F34" i="13" s="1"/>
  <c r="F35" i="13" s="1"/>
  <c r="F36" i="13" s="1"/>
  <c r="F37" i="13" s="1"/>
  <c r="F38" i="13" s="1"/>
  <c r="F39" i="13" s="1"/>
  <c r="F40" i="13" s="1"/>
  <c r="F41" i="13" s="1"/>
  <c r="F42" i="13" s="1"/>
  <c r="F43" i="13" s="1"/>
  <c r="F44" i="13" s="1"/>
  <c r="F45" i="13" s="1"/>
  <c r="F46" i="13" s="1"/>
  <c r="E4" i="12"/>
  <c r="E13" i="11"/>
  <c r="E9" i="10"/>
  <c r="E50" i="9"/>
  <c r="B5" i="8"/>
  <c r="B4" i="8"/>
  <c r="B3" i="8"/>
  <c r="B2" i="8"/>
  <c r="E89" i="7"/>
  <c r="C5" i="8" s="1"/>
  <c r="D89" i="7"/>
  <c r="F89" i="7" s="1"/>
  <c r="F86" i="7"/>
  <c r="F87" i="7" s="1"/>
  <c r="F88" i="7" s="1"/>
  <c r="E85" i="7"/>
  <c r="C4" i="8" s="1"/>
  <c r="F78" i="7"/>
  <c r="F79" i="7" s="1"/>
  <c r="F80" i="7" s="1"/>
  <c r="F81" i="7" s="1"/>
  <c r="F82" i="7" s="1"/>
  <c r="F83" i="7" s="1"/>
  <c r="F84" i="7" s="1"/>
  <c r="F85" i="7" s="1"/>
  <c r="F77" i="7"/>
  <c r="E76" i="7"/>
  <c r="C3" i="8" s="1"/>
  <c r="D3" i="8" s="1"/>
  <c r="D76" i="7"/>
  <c r="F76" i="7" s="1"/>
  <c r="F72" i="7"/>
  <c r="F73" i="7" s="1"/>
  <c r="F74" i="7" s="1"/>
  <c r="F75" i="7" s="1"/>
  <c r="F71" i="7"/>
  <c r="F70" i="7"/>
  <c r="E69" i="7"/>
  <c r="C2" i="8" s="1"/>
  <c r="D2" i="8" s="1"/>
  <c r="D69" i="7"/>
  <c r="F65" i="7"/>
  <c r="F66" i="7" s="1"/>
  <c r="F67" i="7" s="1"/>
  <c r="F64" i="7"/>
  <c r="F63" i="7"/>
  <c r="H40" i="7"/>
  <c r="G40" i="7"/>
  <c r="D34" i="7"/>
  <c r="B34" i="7"/>
  <c r="E34" i="7" s="1"/>
  <c r="E30" i="7"/>
  <c r="E31" i="7" s="1"/>
  <c r="E32" i="7" s="1"/>
  <c r="H25" i="7"/>
  <c r="H21" i="7"/>
  <c r="E14" i="7"/>
  <c r="D14" i="7"/>
  <c r="B14" i="7"/>
  <c r="H9" i="7"/>
  <c r="G25" i="7" s="1"/>
  <c r="I25" i="7" s="1"/>
  <c r="E6" i="7"/>
  <c r="E7" i="7" s="1"/>
  <c r="E8" i="7" s="1"/>
  <c r="E9" i="7" s="1"/>
  <c r="E10" i="7" s="1"/>
  <c r="E11" i="7" s="1"/>
  <c r="E12" i="7" s="1"/>
  <c r="D822" i="6"/>
  <c r="C822" i="6"/>
  <c r="E715" i="6"/>
  <c r="E716" i="6" s="1"/>
  <c r="E717" i="6" s="1"/>
  <c r="E718" i="6" s="1"/>
  <c r="E719" i="6" s="1"/>
  <c r="E720" i="6" s="1"/>
  <c r="E721" i="6" s="1"/>
  <c r="E722" i="6" s="1"/>
  <c r="E723" i="6" s="1"/>
  <c r="E724" i="6" s="1"/>
  <c r="E725" i="6" s="1"/>
  <c r="E726" i="6" s="1"/>
  <c r="E727" i="6" s="1"/>
  <c r="E728" i="6" s="1"/>
  <c r="E729" i="6" s="1"/>
  <c r="E730" i="6" s="1"/>
  <c r="E731" i="6" s="1"/>
  <c r="E732" i="6" s="1"/>
  <c r="E733" i="6" s="1"/>
  <c r="E734" i="6" s="1"/>
  <c r="E735" i="6" s="1"/>
  <c r="E736" i="6" s="1"/>
  <c r="E737" i="6" s="1"/>
  <c r="E738" i="6" s="1"/>
  <c r="E739" i="6" s="1"/>
  <c r="E740" i="6" s="1"/>
  <c r="E741" i="6" s="1"/>
  <c r="E742" i="6" s="1"/>
  <c r="E743" i="6" s="1"/>
  <c r="E744" i="6" s="1"/>
  <c r="E745" i="6" s="1"/>
  <c r="E746" i="6" s="1"/>
  <c r="E747" i="6" s="1"/>
  <c r="E748" i="6" s="1"/>
  <c r="E749" i="6" s="1"/>
  <c r="E750" i="6" s="1"/>
  <c r="E751" i="6" s="1"/>
  <c r="E752" i="6" s="1"/>
  <c r="E753" i="6" s="1"/>
  <c r="E754" i="6" s="1"/>
  <c r="E755" i="6" s="1"/>
  <c r="E756" i="6" s="1"/>
  <c r="E757" i="6" s="1"/>
  <c r="E758" i="6" s="1"/>
  <c r="E759" i="6" s="1"/>
  <c r="E760" i="6" s="1"/>
  <c r="E761" i="6" s="1"/>
  <c r="E762" i="6" s="1"/>
  <c r="E763" i="6" s="1"/>
  <c r="E764" i="6" s="1"/>
  <c r="E765" i="6" s="1"/>
  <c r="E766" i="6" s="1"/>
  <c r="E767" i="6" s="1"/>
  <c r="E768" i="6" s="1"/>
  <c r="E769" i="6" s="1"/>
  <c r="E770" i="6" s="1"/>
  <c r="E771" i="6" s="1"/>
  <c r="E772" i="6" s="1"/>
  <c r="E773" i="6" s="1"/>
  <c r="E774" i="6" s="1"/>
  <c r="E775" i="6" s="1"/>
  <c r="E776" i="6" s="1"/>
  <c r="E777" i="6" s="1"/>
  <c r="E778" i="6" s="1"/>
  <c r="E779" i="6" s="1"/>
  <c r="E780" i="6" s="1"/>
  <c r="E781" i="6" s="1"/>
  <c r="E782" i="6" s="1"/>
  <c r="E783" i="6" s="1"/>
  <c r="E784" i="6" s="1"/>
  <c r="E785" i="6" s="1"/>
  <c r="E786" i="6" s="1"/>
  <c r="E787" i="6" s="1"/>
  <c r="E788" i="6" s="1"/>
  <c r="E789" i="6" s="1"/>
  <c r="E790" i="6" s="1"/>
  <c r="D705" i="6"/>
  <c r="C705" i="6"/>
  <c r="E705" i="6" s="1"/>
  <c r="E674" i="6"/>
  <c r="E675" i="6" s="1"/>
  <c r="E676" i="6" s="1"/>
  <c r="E677" i="6" s="1"/>
  <c r="E678" i="6" s="1"/>
  <c r="E679" i="6" s="1"/>
  <c r="E680" i="6" s="1"/>
  <c r="E681" i="6" s="1"/>
  <c r="E682" i="6" s="1"/>
  <c r="E683" i="6" s="1"/>
  <c r="E684" i="6" s="1"/>
  <c r="E685" i="6" s="1"/>
  <c r="E686" i="6" s="1"/>
  <c r="E687" i="6" s="1"/>
  <c r="E688" i="6" s="1"/>
  <c r="E689" i="6" s="1"/>
  <c r="E690" i="6" s="1"/>
  <c r="E691" i="6" s="1"/>
  <c r="E692" i="6" s="1"/>
  <c r="E693" i="6" s="1"/>
  <c r="E694" i="6" s="1"/>
  <c r="E695" i="6" s="1"/>
  <c r="E696" i="6" s="1"/>
  <c r="E697" i="6" s="1"/>
  <c r="E698" i="6" s="1"/>
  <c r="E699" i="6" s="1"/>
  <c r="E700" i="6" s="1"/>
  <c r="E701" i="6" s="1"/>
  <c r="E702" i="6" s="1"/>
  <c r="E703" i="6" s="1"/>
  <c r="E704" i="6" s="1"/>
  <c r="E673" i="6"/>
  <c r="D666" i="6"/>
  <c r="C666" i="6"/>
  <c r="E666" i="6" s="1"/>
  <c r="E634" i="6"/>
  <c r="E635" i="6" s="1"/>
  <c r="E636" i="6" s="1"/>
  <c r="E637" i="6" s="1"/>
  <c r="E638" i="6" s="1"/>
  <c r="E639" i="6" s="1"/>
  <c r="E640" i="6" s="1"/>
  <c r="E641" i="6" s="1"/>
  <c r="E642" i="6" s="1"/>
  <c r="E643" i="6" s="1"/>
  <c r="E644" i="6" s="1"/>
  <c r="E645" i="6" s="1"/>
  <c r="E646" i="6" s="1"/>
  <c r="E647" i="6" s="1"/>
  <c r="E648" i="6" s="1"/>
  <c r="E649" i="6" s="1"/>
  <c r="E650" i="6" s="1"/>
  <c r="E651" i="6" s="1"/>
  <c r="E652" i="6" s="1"/>
  <c r="E653" i="6" s="1"/>
  <c r="E654" i="6" s="1"/>
  <c r="E655" i="6" s="1"/>
  <c r="E656" i="6" s="1"/>
  <c r="E657" i="6" s="1"/>
  <c r="E658" i="6" s="1"/>
  <c r="E659" i="6" s="1"/>
  <c r="E660" i="6" s="1"/>
  <c r="E661" i="6" s="1"/>
  <c r="E662" i="6" s="1"/>
  <c r="E663" i="6" s="1"/>
  <c r="E664" i="6" s="1"/>
  <c r="E665" i="6" s="1"/>
  <c r="D626" i="6"/>
  <c r="C626" i="6"/>
  <c r="E594" i="6"/>
  <c r="E595" i="6" s="1"/>
  <c r="E596" i="6" s="1"/>
  <c r="E597" i="6" s="1"/>
  <c r="E598" i="6" s="1"/>
  <c r="E599" i="6" s="1"/>
  <c r="E600" i="6" s="1"/>
  <c r="E601" i="6" s="1"/>
  <c r="E602" i="6" s="1"/>
  <c r="E603" i="6" s="1"/>
  <c r="E604" i="6" s="1"/>
  <c r="E605" i="6" s="1"/>
  <c r="E606" i="6" s="1"/>
  <c r="E607" i="6" s="1"/>
  <c r="E608" i="6" s="1"/>
  <c r="E609" i="6" s="1"/>
  <c r="E610" i="6" s="1"/>
  <c r="E611" i="6" s="1"/>
  <c r="E612" i="6" s="1"/>
  <c r="E613" i="6" s="1"/>
  <c r="E614" i="6" s="1"/>
  <c r="E615" i="6" s="1"/>
  <c r="E616" i="6" s="1"/>
  <c r="E617" i="6" s="1"/>
  <c r="E618" i="6" s="1"/>
  <c r="E619" i="6" s="1"/>
  <c r="E620" i="6" s="1"/>
  <c r="E621" i="6" s="1"/>
  <c r="E622" i="6" s="1"/>
  <c r="E623" i="6" s="1"/>
  <c r="E624" i="6" s="1"/>
  <c r="E625" i="6" s="1"/>
  <c r="E586" i="6"/>
  <c r="D586" i="6"/>
  <c r="C586" i="6"/>
  <c r="E554" i="6"/>
  <c r="E555" i="6" s="1"/>
  <c r="E556" i="6" s="1"/>
  <c r="E557" i="6" s="1"/>
  <c r="E558" i="6" s="1"/>
  <c r="E559" i="6" s="1"/>
  <c r="E560" i="6" s="1"/>
  <c r="E561" i="6" s="1"/>
  <c r="E562" i="6" s="1"/>
  <c r="E563" i="6" s="1"/>
  <c r="E564" i="6" s="1"/>
  <c r="E565" i="6" s="1"/>
  <c r="E566" i="6" s="1"/>
  <c r="E567" i="6" s="1"/>
  <c r="E568" i="6" s="1"/>
  <c r="E569" i="6" s="1"/>
  <c r="E570" i="6" s="1"/>
  <c r="E571" i="6" s="1"/>
  <c r="E572" i="6" s="1"/>
  <c r="E573" i="6" s="1"/>
  <c r="E574" i="6" s="1"/>
  <c r="E575" i="6" s="1"/>
  <c r="E576" i="6" s="1"/>
  <c r="E577" i="6" s="1"/>
  <c r="E578" i="6" s="1"/>
  <c r="E579" i="6" s="1"/>
  <c r="E580" i="6" s="1"/>
  <c r="E581" i="6" s="1"/>
  <c r="E582" i="6" s="1"/>
  <c r="E583" i="6" s="1"/>
  <c r="E584" i="6" s="1"/>
  <c r="E585" i="6" s="1"/>
  <c r="K551" i="6"/>
  <c r="L551" i="6" s="1"/>
  <c r="J551" i="6"/>
  <c r="D546" i="6"/>
  <c r="E546" i="6" s="1"/>
  <c r="C546" i="6"/>
  <c r="L530" i="6"/>
  <c r="L531" i="6" s="1"/>
  <c r="L532" i="6" s="1"/>
  <c r="L533" i="6" s="1"/>
  <c r="L534" i="6" s="1"/>
  <c r="L535" i="6" s="1"/>
  <c r="L536" i="6" s="1"/>
  <c r="L537" i="6" s="1"/>
  <c r="L538" i="6" s="1"/>
  <c r="L539" i="6" s="1"/>
  <c r="L540" i="6" s="1"/>
  <c r="L541" i="6" s="1"/>
  <c r="L542" i="6" s="1"/>
  <c r="L543" i="6" s="1"/>
  <c r="L544" i="6" s="1"/>
  <c r="L545" i="6" s="1"/>
  <c r="L546" i="6" s="1"/>
  <c r="L547" i="6" s="1"/>
  <c r="L548" i="6" s="1"/>
  <c r="L549" i="6" s="1"/>
  <c r="L550" i="6" s="1"/>
  <c r="K528" i="6"/>
  <c r="L528" i="6" s="1"/>
  <c r="J528" i="6"/>
  <c r="E517" i="6"/>
  <c r="E518" i="6" s="1"/>
  <c r="E519" i="6" s="1"/>
  <c r="E520" i="6" s="1"/>
  <c r="E521" i="6" s="1"/>
  <c r="E522" i="6" s="1"/>
  <c r="E523" i="6" s="1"/>
  <c r="E524" i="6" s="1"/>
  <c r="E525" i="6" s="1"/>
  <c r="E526" i="6" s="1"/>
  <c r="E527" i="6" s="1"/>
  <c r="E528" i="6" s="1"/>
  <c r="E529" i="6" s="1"/>
  <c r="E530" i="6" s="1"/>
  <c r="E531" i="6" s="1"/>
  <c r="E532" i="6" s="1"/>
  <c r="E533" i="6" s="1"/>
  <c r="E534" i="6" s="1"/>
  <c r="E535" i="6" s="1"/>
  <c r="E536" i="6" s="1"/>
  <c r="E537" i="6" s="1"/>
  <c r="E538" i="6" s="1"/>
  <c r="E539" i="6" s="1"/>
  <c r="E540" i="6" s="1"/>
  <c r="E541" i="6" s="1"/>
  <c r="E542" i="6" s="1"/>
  <c r="E543" i="6" s="1"/>
  <c r="E544" i="6" s="1"/>
  <c r="E545" i="6" s="1"/>
  <c r="E515" i="6"/>
  <c r="E516" i="6" s="1"/>
  <c r="E514" i="6"/>
  <c r="L508" i="6"/>
  <c r="L509" i="6" s="1"/>
  <c r="L510" i="6" s="1"/>
  <c r="L511" i="6" s="1"/>
  <c r="L512" i="6" s="1"/>
  <c r="L513" i="6" s="1"/>
  <c r="L514" i="6" s="1"/>
  <c r="L515" i="6" s="1"/>
  <c r="L516" i="6" s="1"/>
  <c r="L517" i="6" s="1"/>
  <c r="L518" i="6" s="1"/>
  <c r="L519" i="6" s="1"/>
  <c r="L520" i="6" s="1"/>
  <c r="L521" i="6" s="1"/>
  <c r="L522" i="6" s="1"/>
  <c r="L523" i="6" s="1"/>
  <c r="L524" i="6" s="1"/>
  <c r="L525" i="6" s="1"/>
  <c r="L526" i="6" s="1"/>
  <c r="L527" i="6" s="1"/>
  <c r="L507" i="6"/>
  <c r="D506" i="6"/>
  <c r="C506" i="6"/>
  <c r="E506" i="6" s="1"/>
  <c r="E474" i="6"/>
  <c r="E475" i="6" s="1"/>
  <c r="E476" i="6" s="1"/>
  <c r="E477" i="6" s="1"/>
  <c r="E478" i="6" s="1"/>
  <c r="E479" i="6" s="1"/>
  <c r="E480" i="6" s="1"/>
  <c r="E481" i="6" s="1"/>
  <c r="E482" i="6" s="1"/>
  <c r="E483" i="6" s="1"/>
  <c r="E484" i="6" s="1"/>
  <c r="E485" i="6" s="1"/>
  <c r="E486" i="6" s="1"/>
  <c r="E487" i="6" s="1"/>
  <c r="E488" i="6" s="1"/>
  <c r="E489" i="6" s="1"/>
  <c r="E490" i="6" s="1"/>
  <c r="E491" i="6" s="1"/>
  <c r="E492" i="6" s="1"/>
  <c r="E493" i="6" s="1"/>
  <c r="E494" i="6" s="1"/>
  <c r="E495" i="6" s="1"/>
  <c r="E496" i="6" s="1"/>
  <c r="E497" i="6" s="1"/>
  <c r="E498" i="6" s="1"/>
  <c r="E499" i="6" s="1"/>
  <c r="E500" i="6" s="1"/>
  <c r="E501" i="6" s="1"/>
  <c r="E502" i="6" s="1"/>
  <c r="E503" i="6" s="1"/>
  <c r="E504" i="6" s="1"/>
  <c r="E505" i="6" s="1"/>
  <c r="D466" i="6"/>
  <c r="C466" i="6"/>
  <c r="E466" i="6" s="1"/>
  <c r="E441" i="6"/>
  <c r="E442" i="6" s="1"/>
  <c r="E443" i="6" s="1"/>
  <c r="E444" i="6" s="1"/>
  <c r="E445" i="6" s="1"/>
  <c r="E446" i="6" s="1"/>
  <c r="E447" i="6" s="1"/>
  <c r="E448" i="6" s="1"/>
  <c r="E449" i="6" s="1"/>
  <c r="E450" i="6" s="1"/>
  <c r="E451" i="6" s="1"/>
  <c r="E452" i="6" s="1"/>
  <c r="E453" i="6" s="1"/>
  <c r="E454" i="6" s="1"/>
  <c r="E455" i="6" s="1"/>
  <c r="E456" i="6" s="1"/>
  <c r="E457" i="6" s="1"/>
  <c r="E458" i="6" s="1"/>
  <c r="E459" i="6" s="1"/>
  <c r="E460" i="6" s="1"/>
  <c r="E461" i="6" s="1"/>
  <c r="E462" i="6" s="1"/>
  <c r="E463" i="6" s="1"/>
  <c r="E464" i="6" s="1"/>
  <c r="E465" i="6" s="1"/>
  <c r="E437" i="6"/>
  <c r="E438" i="6" s="1"/>
  <c r="E439" i="6" s="1"/>
  <c r="E440" i="6" s="1"/>
  <c r="E434" i="6"/>
  <c r="E435" i="6" s="1"/>
  <c r="E436" i="6" s="1"/>
  <c r="E426" i="6"/>
  <c r="D426" i="6"/>
  <c r="C426" i="6"/>
  <c r="E400" i="6"/>
  <c r="E401" i="6" s="1"/>
  <c r="E402" i="6" s="1"/>
  <c r="E403" i="6" s="1"/>
  <c r="E404" i="6" s="1"/>
  <c r="E405" i="6" s="1"/>
  <c r="E406" i="6" s="1"/>
  <c r="E407" i="6" s="1"/>
  <c r="E408" i="6" s="1"/>
  <c r="E409" i="6" s="1"/>
  <c r="E410" i="6" s="1"/>
  <c r="E411" i="6" s="1"/>
  <c r="E412" i="6" s="1"/>
  <c r="E413" i="6" s="1"/>
  <c r="E414" i="6" s="1"/>
  <c r="E415" i="6" s="1"/>
  <c r="E416" i="6" s="1"/>
  <c r="E417" i="6" s="1"/>
  <c r="E418" i="6" s="1"/>
  <c r="E419" i="6" s="1"/>
  <c r="E420" i="6" s="1"/>
  <c r="E421" i="6" s="1"/>
  <c r="E422" i="6" s="1"/>
  <c r="E423" i="6" s="1"/>
  <c r="E424" i="6" s="1"/>
  <c r="E425" i="6" s="1"/>
  <c r="E396" i="6"/>
  <c r="E397" i="6" s="1"/>
  <c r="E398" i="6" s="1"/>
  <c r="E399" i="6" s="1"/>
  <c r="E394" i="6"/>
  <c r="E395" i="6" s="1"/>
  <c r="D386" i="6"/>
  <c r="E386" i="6" s="1"/>
  <c r="C386" i="6"/>
  <c r="E359" i="6"/>
  <c r="E360" i="6" s="1"/>
  <c r="E361" i="6" s="1"/>
  <c r="E362" i="6" s="1"/>
  <c r="E363" i="6" s="1"/>
  <c r="E364" i="6" s="1"/>
  <c r="E365" i="6" s="1"/>
  <c r="E366" i="6" s="1"/>
  <c r="E367" i="6" s="1"/>
  <c r="E368" i="6" s="1"/>
  <c r="E369" i="6" s="1"/>
  <c r="E370" i="6" s="1"/>
  <c r="E371" i="6" s="1"/>
  <c r="E372" i="6" s="1"/>
  <c r="E373" i="6" s="1"/>
  <c r="E374" i="6" s="1"/>
  <c r="E375" i="6" s="1"/>
  <c r="E376" i="6" s="1"/>
  <c r="E377" i="6" s="1"/>
  <c r="E378" i="6" s="1"/>
  <c r="E379" i="6" s="1"/>
  <c r="E380" i="6" s="1"/>
  <c r="E381" i="6" s="1"/>
  <c r="E382" i="6" s="1"/>
  <c r="E383" i="6" s="1"/>
  <c r="E384" i="6" s="1"/>
  <c r="E385" i="6" s="1"/>
  <c r="E356" i="6"/>
  <c r="E357" i="6" s="1"/>
  <c r="E358" i="6" s="1"/>
  <c r="E355" i="6"/>
  <c r="E354" i="6"/>
  <c r="D346" i="6"/>
  <c r="C346" i="6"/>
  <c r="E314" i="6"/>
  <c r="E315" i="6" s="1"/>
  <c r="E316" i="6" s="1"/>
  <c r="E317" i="6" s="1"/>
  <c r="E318" i="6" s="1"/>
  <c r="E319" i="6" s="1"/>
  <c r="E320" i="6" s="1"/>
  <c r="E321" i="6" s="1"/>
  <c r="E322" i="6" s="1"/>
  <c r="E323" i="6" s="1"/>
  <c r="E324" i="6" s="1"/>
  <c r="E325" i="6" s="1"/>
  <c r="E326" i="6" s="1"/>
  <c r="E327" i="6" s="1"/>
  <c r="E328" i="6" s="1"/>
  <c r="E329" i="6" s="1"/>
  <c r="E330" i="6" s="1"/>
  <c r="E331" i="6" s="1"/>
  <c r="E332" i="6" s="1"/>
  <c r="E333" i="6" s="1"/>
  <c r="E334" i="6" s="1"/>
  <c r="E335" i="6" s="1"/>
  <c r="E336" i="6" s="1"/>
  <c r="E337" i="6" s="1"/>
  <c r="E338" i="6" s="1"/>
  <c r="E339" i="6" s="1"/>
  <c r="E340" i="6" s="1"/>
  <c r="E341" i="6" s="1"/>
  <c r="E342" i="6" s="1"/>
  <c r="E343" i="6" s="1"/>
  <c r="E344" i="6" s="1"/>
  <c r="E345" i="6" s="1"/>
  <c r="E306" i="6"/>
  <c r="D306" i="6"/>
  <c r="C306" i="6"/>
  <c r="E264" i="6"/>
  <c r="E265" i="6" s="1"/>
  <c r="E266" i="6" s="1"/>
  <c r="E267" i="6" s="1"/>
  <c r="E268" i="6" s="1"/>
  <c r="E269" i="6" s="1"/>
  <c r="E270" i="6" s="1"/>
  <c r="E271" i="6" s="1"/>
  <c r="E272" i="6" s="1"/>
  <c r="E273" i="6" s="1"/>
  <c r="E274" i="6" s="1"/>
  <c r="E275" i="6" s="1"/>
  <c r="E276" i="6" s="1"/>
  <c r="E277" i="6" s="1"/>
  <c r="E278" i="6" s="1"/>
  <c r="E279" i="6" s="1"/>
  <c r="E280" i="6" s="1"/>
  <c r="E281" i="6" s="1"/>
  <c r="E282" i="6" s="1"/>
  <c r="E283" i="6" s="1"/>
  <c r="E284" i="6" s="1"/>
  <c r="E285" i="6" s="1"/>
  <c r="E286" i="6" s="1"/>
  <c r="E287" i="6" s="1"/>
  <c r="E288" i="6" s="1"/>
  <c r="E289" i="6" s="1"/>
  <c r="E290" i="6" s="1"/>
  <c r="E291" i="6" s="1"/>
  <c r="E292" i="6" s="1"/>
  <c r="E293" i="6" s="1"/>
  <c r="E294" i="6" s="1"/>
  <c r="E295" i="6" s="1"/>
  <c r="E296" i="6" s="1"/>
  <c r="E297" i="6" s="1"/>
  <c r="E298" i="6" s="1"/>
  <c r="E299" i="6" s="1"/>
  <c r="E300" i="6" s="1"/>
  <c r="E301" i="6" s="1"/>
  <c r="E302" i="6" s="1"/>
  <c r="E303" i="6" s="1"/>
  <c r="E304" i="6" s="1"/>
  <c r="E305" i="6" s="1"/>
  <c r="E263" i="6"/>
  <c r="E262" i="6"/>
  <c r="D254" i="6"/>
  <c r="C254" i="6"/>
  <c r="E254" i="6" s="1"/>
  <c r="E222" i="6"/>
  <c r="E223" i="6" s="1"/>
  <c r="E224" i="6" s="1"/>
  <c r="E225" i="6" s="1"/>
  <c r="E226" i="6" s="1"/>
  <c r="E227" i="6" s="1"/>
  <c r="E228" i="6" s="1"/>
  <c r="E229" i="6" s="1"/>
  <c r="E230" i="6" s="1"/>
  <c r="E231" i="6" s="1"/>
  <c r="E232" i="6" s="1"/>
  <c r="E233" i="6" s="1"/>
  <c r="E234" i="6" s="1"/>
  <c r="E235" i="6" s="1"/>
  <c r="E236" i="6" s="1"/>
  <c r="E237" i="6" s="1"/>
  <c r="E238" i="6" s="1"/>
  <c r="E239" i="6" s="1"/>
  <c r="E240" i="6" s="1"/>
  <c r="E241" i="6" s="1"/>
  <c r="E242" i="6" s="1"/>
  <c r="E243" i="6" s="1"/>
  <c r="E244" i="6" s="1"/>
  <c r="E245" i="6" s="1"/>
  <c r="E246" i="6" s="1"/>
  <c r="E247" i="6" s="1"/>
  <c r="E248" i="6" s="1"/>
  <c r="E249" i="6" s="1"/>
  <c r="E250" i="6" s="1"/>
  <c r="E251" i="6" s="1"/>
  <c r="E252" i="6" s="1"/>
  <c r="E253" i="6" s="1"/>
  <c r="D214" i="6"/>
  <c r="C214" i="6"/>
  <c r="E214" i="6" s="1"/>
  <c r="E186" i="6"/>
  <c r="E187" i="6" s="1"/>
  <c r="E188" i="6" s="1"/>
  <c r="E189" i="6" s="1"/>
  <c r="E190" i="6" s="1"/>
  <c r="E191" i="6" s="1"/>
  <c r="E192" i="6" s="1"/>
  <c r="E193" i="6" s="1"/>
  <c r="E194" i="6" s="1"/>
  <c r="E195" i="6" s="1"/>
  <c r="E196" i="6" s="1"/>
  <c r="E197" i="6" s="1"/>
  <c r="E198" i="6" s="1"/>
  <c r="E199" i="6" s="1"/>
  <c r="E200" i="6" s="1"/>
  <c r="E201" i="6" s="1"/>
  <c r="E202" i="6" s="1"/>
  <c r="E203" i="6" s="1"/>
  <c r="E204" i="6" s="1"/>
  <c r="E205" i="6" s="1"/>
  <c r="E206" i="6" s="1"/>
  <c r="E207" i="6" s="1"/>
  <c r="E208" i="6" s="1"/>
  <c r="E209" i="6" s="1"/>
  <c r="E210" i="6" s="1"/>
  <c r="E211" i="6" s="1"/>
  <c r="E212" i="6" s="1"/>
  <c r="E213" i="6" s="1"/>
  <c r="E185" i="6"/>
  <c r="E182" i="6"/>
  <c r="E183" i="6" s="1"/>
  <c r="E184" i="6" s="1"/>
  <c r="E174" i="6"/>
  <c r="D174" i="6"/>
  <c r="C174" i="6"/>
  <c r="E145" i="6"/>
  <c r="E146" i="6" s="1"/>
  <c r="E147" i="6" s="1"/>
  <c r="E148" i="6" s="1"/>
  <c r="E149" i="6" s="1"/>
  <c r="E150" i="6" s="1"/>
  <c r="E151" i="6" s="1"/>
  <c r="E152" i="6" s="1"/>
  <c r="E153" i="6" s="1"/>
  <c r="E154" i="6" s="1"/>
  <c r="E155" i="6" s="1"/>
  <c r="E156" i="6" s="1"/>
  <c r="E157" i="6" s="1"/>
  <c r="E158" i="6" s="1"/>
  <c r="E159" i="6" s="1"/>
  <c r="E160" i="6" s="1"/>
  <c r="E161" i="6" s="1"/>
  <c r="E162" i="6" s="1"/>
  <c r="E163" i="6" s="1"/>
  <c r="E164" i="6" s="1"/>
  <c r="E165" i="6" s="1"/>
  <c r="E166" i="6" s="1"/>
  <c r="E167" i="6" s="1"/>
  <c r="E168" i="6" s="1"/>
  <c r="E169" i="6" s="1"/>
  <c r="E170" i="6" s="1"/>
  <c r="E171" i="6" s="1"/>
  <c r="E172" i="6" s="1"/>
  <c r="E173" i="6" s="1"/>
  <c r="E144" i="6"/>
  <c r="E142" i="6"/>
  <c r="E143" i="6" s="1"/>
  <c r="D134" i="6"/>
  <c r="D10" i="4" s="1"/>
  <c r="C134" i="6"/>
  <c r="E91" i="6"/>
  <c r="E92" i="6" s="1"/>
  <c r="E93" i="6" s="1"/>
  <c r="E94" i="6" s="1"/>
  <c r="E95" i="6" s="1"/>
  <c r="E96" i="6" s="1"/>
  <c r="E97" i="6" s="1"/>
  <c r="E98" i="6" s="1"/>
  <c r="E99" i="6" s="1"/>
  <c r="E100" i="6" s="1"/>
  <c r="E101" i="6" s="1"/>
  <c r="E102" i="6" s="1"/>
  <c r="E103" i="6" s="1"/>
  <c r="E104" i="6" s="1"/>
  <c r="E105" i="6" s="1"/>
  <c r="E106" i="6" s="1"/>
  <c r="E107" i="6" s="1"/>
  <c r="E108" i="6" s="1"/>
  <c r="E109" i="6" s="1"/>
  <c r="E110" i="6" s="1"/>
  <c r="E111" i="6" s="1"/>
  <c r="E112" i="6" s="1"/>
  <c r="E113" i="6" s="1"/>
  <c r="E114" i="6" s="1"/>
  <c r="E115" i="6" s="1"/>
  <c r="E116" i="6" s="1"/>
  <c r="E117" i="6" s="1"/>
  <c r="E118" i="6" s="1"/>
  <c r="E119" i="6" s="1"/>
  <c r="E120" i="6" s="1"/>
  <c r="E121" i="6" s="1"/>
  <c r="E122" i="6" s="1"/>
  <c r="E123" i="6" s="1"/>
  <c r="E124" i="6" s="1"/>
  <c r="E125" i="6" s="1"/>
  <c r="E126" i="6" s="1"/>
  <c r="E127" i="6" s="1"/>
  <c r="E128" i="6" s="1"/>
  <c r="E129" i="6" s="1"/>
  <c r="E130" i="6" s="1"/>
  <c r="E131" i="6" s="1"/>
  <c r="E132" i="6" s="1"/>
  <c r="E133" i="6" s="1"/>
  <c r="E90" i="6"/>
  <c r="D82" i="6"/>
  <c r="C82" i="6"/>
  <c r="E54" i="6"/>
  <c r="E55" i="6" s="1"/>
  <c r="E56" i="6" s="1"/>
  <c r="E57" i="6" s="1"/>
  <c r="E58" i="6" s="1"/>
  <c r="E59" i="6" s="1"/>
  <c r="E60" i="6" s="1"/>
  <c r="E61" i="6" s="1"/>
  <c r="E62" i="6" s="1"/>
  <c r="E63" i="6" s="1"/>
  <c r="E64" i="6" s="1"/>
  <c r="E65" i="6" s="1"/>
  <c r="E66" i="6" s="1"/>
  <c r="E67" i="6" s="1"/>
  <c r="E68" i="6" s="1"/>
  <c r="E69" i="6" s="1"/>
  <c r="E70" i="6" s="1"/>
  <c r="E71" i="6" s="1"/>
  <c r="E72" i="6" s="1"/>
  <c r="E73" i="6" s="1"/>
  <c r="E74" i="6" s="1"/>
  <c r="E75" i="6" s="1"/>
  <c r="E76" i="6" s="1"/>
  <c r="E77" i="6" s="1"/>
  <c r="E78" i="6" s="1"/>
  <c r="E79" i="6" s="1"/>
  <c r="E80" i="6" s="1"/>
  <c r="E81" i="6" s="1"/>
  <c r="E51" i="6"/>
  <c r="E52" i="6" s="1"/>
  <c r="E53" i="6" s="1"/>
  <c r="E50" i="6"/>
  <c r="D43" i="6"/>
  <c r="C43" i="6"/>
  <c r="E43" i="6" s="1"/>
  <c r="E2" i="6"/>
  <c r="E3" i="6" s="1"/>
  <c r="E4" i="6" s="1"/>
  <c r="E5" i="6" s="1"/>
  <c r="E6" i="6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0" i="6" s="1"/>
  <c r="E41" i="6" s="1"/>
  <c r="E42" i="6" s="1"/>
  <c r="D82" i="5"/>
  <c r="D81" i="5"/>
  <c r="D84" i="5" s="1"/>
  <c r="D80" i="5"/>
  <c r="E79" i="5"/>
  <c r="E84" i="5" s="1"/>
  <c r="D77" i="5"/>
  <c r="D76" i="5"/>
  <c r="D75" i="5"/>
  <c r="D74" i="5"/>
  <c r="D78" i="5" s="1"/>
  <c r="E73" i="5"/>
  <c r="E78" i="5" s="1"/>
  <c r="E72" i="5"/>
  <c r="D71" i="5"/>
  <c r="D70" i="5"/>
  <c r="D72" i="5" s="1"/>
  <c r="F69" i="5"/>
  <c r="E69" i="5"/>
  <c r="E68" i="5"/>
  <c r="D68" i="5"/>
  <c r="F68" i="5" s="1"/>
  <c r="D67" i="5"/>
  <c r="E66" i="5"/>
  <c r="F66" i="5" s="1"/>
  <c r="D63" i="5"/>
  <c r="D62" i="5"/>
  <c r="D65" i="5" s="1"/>
  <c r="E61" i="5"/>
  <c r="E65" i="5" s="1"/>
  <c r="E60" i="5"/>
  <c r="D59" i="5"/>
  <c r="F58" i="5"/>
  <c r="D58" i="5"/>
  <c r="D60" i="5" s="1"/>
  <c r="E57" i="5"/>
  <c r="F57" i="5" s="1"/>
  <c r="E56" i="5"/>
  <c r="D54" i="5"/>
  <c r="D53" i="5"/>
  <c r="D56" i="5" s="1"/>
  <c r="F52" i="5"/>
  <c r="E52" i="5"/>
  <c r="E51" i="5"/>
  <c r="D18" i="4" s="1"/>
  <c r="D50" i="5"/>
  <c r="D49" i="5"/>
  <c r="F49" i="5" s="1"/>
  <c r="F48" i="5"/>
  <c r="E48" i="5"/>
  <c r="E44" i="5"/>
  <c r="D44" i="5"/>
  <c r="F44" i="5" s="1"/>
  <c r="D43" i="5"/>
  <c r="D42" i="5"/>
  <c r="F41" i="5"/>
  <c r="E41" i="5"/>
  <c r="D40" i="5"/>
  <c r="F40" i="5" s="1"/>
  <c r="D38" i="5"/>
  <c r="F37" i="5"/>
  <c r="E37" i="5"/>
  <c r="E40" i="5" s="1"/>
  <c r="D36" i="5"/>
  <c r="D35" i="5"/>
  <c r="F34" i="5"/>
  <c r="E34" i="5"/>
  <c r="E36" i="5" s="1"/>
  <c r="F36" i="5" s="1"/>
  <c r="D33" i="5"/>
  <c r="D32" i="5"/>
  <c r="F31" i="5"/>
  <c r="D31" i="5"/>
  <c r="F30" i="5"/>
  <c r="E30" i="5"/>
  <c r="E33" i="5" s="1"/>
  <c r="D29" i="5"/>
  <c r="F29" i="5" s="1"/>
  <c r="D28" i="5"/>
  <c r="D27" i="5"/>
  <c r="E26" i="5"/>
  <c r="E29" i="5" s="1"/>
  <c r="D25" i="5"/>
  <c r="F23" i="5"/>
  <c r="E23" i="5"/>
  <c r="E25" i="5" s="1"/>
  <c r="F25" i="5" s="1"/>
  <c r="F21" i="5"/>
  <c r="D21" i="5"/>
  <c r="D20" i="5"/>
  <c r="F20" i="5" s="1"/>
  <c r="F19" i="5"/>
  <c r="D19" i="5"/>
  <c r="E18" i="5"/>
  <c r="E22" i="5" s="1"/>
  <c r="F16" i="5"/>
  <c r="D16" i="5"/>
  <c r="F15" i="5"/>
  <c r="D15" i="5"/>
  <c r="F14" i="5"/>
  <c r="D14" i="5"/>
  <c r="F13" i="5"/>
  <c r="D13" i="5"/>
  <c r="D17" i="5" s="1"/>
  <c r="D11" i="5"/>
  <c r="D10" i="5"/>
  <c r="D9" i="5"/>
  <c r="D8" i="5"/>
  <c r="F7" i="5"/>
  <c r="E7" i="5"/>
  <c r="E11" i="5" s="1"/>
  <c r="F5" i="5"/>
  <c r="D5" i="5"/>
  <c r="D4" i="5"/>
  <c r="F4" i="5" s="1"/>
  <c r="F3" i="5"/>
  <c r="D3" i="5"/>
  <c r="E2" i="5"/>
  <c r="E6" i="5" s="1"/>
  <c r="B26" i="4"/>
  <c r="D25" i="4"/>
  <c r="D24" i="4"/>
  <c r="D23" i="4"/>
  <c r="D22" i="4"/>
  <c r="C22" i="4"/>
  <c r="E22" i="4" s="1"/>
  <c r="D21" i="4"/>
  <c r="D19" i="4"/>
  <c r="E17" i="4"/>
  <c r="D17" i="4"/>
  <c r="C17" i="4"/>
  <c r="D16" i="4"/>
  <c r="D15" i="4"/>
  <c r="C15" i="4"/>
  <c r="E15" i="4" s="1"/>
  <c r="D14" i="4"/>
  <c r="D13" i="4"/>
  <c r="D12" i="4"/>
  <c r="C12" i="4"/>
  <c r="E12" i="4" s="1"/>
  <c r="D11" i="4"/>
  <c r="D8" i="4"/>
  <c r="D26" i="4" s="1"/>
  <c r="E19" i="3" s="1"/>
  <c r="E24" i="3" s="1"/>
  <c r="E29" i="3" s="1"/>
  <c r="E33" i="3" s="1"/>
  <c r="E28" i="3"/>
  <c r="E27" i="3"/>
  <c r="D27" i="3"/>
  <c r="D3" i="12" s="1"/>
  <c r="E26" i="3"/>
  <c r="F26" i="3" s="1"/>
  <c r="D26" i="3"/>
  <c r="D3" i="11" s="1"/>
  <c r="F25" i="3"/>
  <c r="E25" i="3"/>
  <c r="D25" i="3"/>
  <c r="D3" i="10" s="1"/>
  <c r="E23" i="3"/>
  <c r="D23" i="3"/>
  <c r="F23" i="3" s="1"/>
  <c r="E22" i="3"/>
  <c r="F22" i="3" s="1"/>
  <c r="D22" i="3"/>
  <c r="F21" i="3"/>
  <c r="E21" i="3"/>
  <c r="D21" i="3"/>
  <c r="E20" i="3"/>
  <c r="D20" i="3"/>
  <c r="F20" i="3" s="1"/>
  <c r="D19" i="3"/>
  <c r="E18" i="3"/>
  <c r="F18" i="3" s="1"/>
  <c r="D18" i="3"/>
  <c r="D3" i="9" s="1"/>
  <c r="F13" i="3"/>
  <c r="D12" i="3"/>
  <c r="D14" i="3" s="1"/>
  <c r="E11" i="3"/>
  <c r="F11" i="3" s="1"/>
  <c r="E10" i="3"/>
  <c r="E12" i="3" s="1"/>
  <c r="F12" i="3" s="1"/>
  <c r="E9" i="3"/>
  <c r="F9" i="3" s="1"/>
  <c r="D9" i="3"/>
  <c r="F8" i="3"/>
  <c r="E8" i="3"/>
  <c r="F7" i="3"/>
  <c r="E7" i="3"/>
  <c r="F6" i="3"/>
  <c r="E6" i="3"/>
  <c r="F4" i="3"/>
  <c r="D4" i="3"/>
  <c r="D25" i="2"/>
  <c r="D24" i="2"/>
  <c r="D20" i="2"/>
  <c r="D24" i="1"/>
  <c r="D20" i="1"/>
  <c r="D25" i="1" s="1"/>
  <c r="C10" i="4" l="1"/>
  <c r="E10" i="4" s="1"/>
  <c r="F56" i="5"/>
  <c r="C19" i="4"/>
  <c r="E19" i="4" s="1"/>
  <c r="F60" i="5"/>
  <c r="C20" i="4"/>
  <c r="E20" i="4" s="1"/>
  <c r="F72" i="5"/>
  <c r="C23" i="4"/>
  <c r="E23" i="4" s="1"/>
  <c r="C21" i="4"/>
  <c r="E21" i="4" s="1"/>
  <c r="F65" i="5"/>
  <c r="C24" i="4"/>
  <c r="E24" i="4" s="1"/>
  <c r="F78" i="5"/>
  <c r="F19" i="3"/>
  <c r="F33" i="5"/>
  <c r="F11" i="5"/>
  <c r="F84" i="5"/>
  <c r="C25" i="4"/>
  <c r="E25" i="4" s="1"/>
  <c r="D4" i="12"/>
  <c r="F4" i="12" s="1"/>
  <c r="F3" i="12"/>
  <c r="D22" i="5"/>
  <c r="F10" i="3"/>
  <c r="D24" i="3"/>
  <c r="F24" i="3" s="1"/>
  <c r="D28" i="3"/>
  <c r="C9" i="4"/>
  <c r="E9" i="4" s="1"/>
  <c r="C16" i="4"/>
  <c r="E16" i="4" s="1"/>
  <c r="E12" i="5"/>
  <c r="D51" i="5"/>
  <c r="D6" i="5"/>
  <c r="F3" i="9"/>
  <c r="F4" i="9" s="1"/>
  <c r="F5" i="9" s="1"/>
  <c r="F6" i="9" s="1"/>
  <c r="F7" i="9" s="1"/>
  <c r="F8" i="9" s="1"/>
  <c r="F9" i="9" s="1"/>
  <c r="F10" i="9" s="1"/>
  <c r="F11" i="9" s="1"/>
  <c r="F12" i="9" s="1"/>
  <c r="F13" i="9" s="1"/>
  <c r="F14" i="9" s="1"/>
  <c r="F15" i="9" s="1"/>
  <c r="F16" i="9" s="1"/>
  <c r="F17" i="9" s="1"/>
  <c r="F18" i="9" s="1"/>
  <c r="F19" i="9" s="1"/>
  <c r="F20" i="9" s="1"/>
  <c r="F21" i="9" s="1"/>
  <c r="F22" i="9" s="1"/>
  <c r="F23" i="9" s="1"/>
  <c r="F24" i="9" s="1"/>
  <c r="F25" i="9" s="1"/>
  <c r="F26" i="9" s="1"/>
  <c r="F27" i="9" s="1"/>
  <c r="F28" i="9" s="1"/>
  <c r="F30" i="9" s="1"/>
  <c r="F31" i="9" s="1"/>
  <c r="F32" i="9" s="1"/>
  <c r="F33" i="9" s="1"/>
  <c r="F34" i="9" s="1"/>
  <c r="F35" i="9" s="1"/>
  <c r="F36" i="9" s="1"/>
  <c r="F37" i="9" s="1"/>
  <c r="F38" i="9" s="1"/>
  <c r="F39" i="9" s="1"/>
  <c r="F40" i="9" s="1"/>
  <c r="F41" i="9" s="1"/>
  <c r="F42" i="9" s="1"/>
  <c r="F43" i="9" s="1"/>
  <c r="F44" i="9" s="1"/>
  <c r="F45" i="9" s="1"/>
  <c r="F46" i="9" s="1"/>
  <c r="F47" i="9" s="1"/>
  <c r="F48" i="9" s="1"/>
  <c r="F49" i="9" s="1"/>
  <c r="D50" i="9"/>
  <c r="F50" i="9" s="1"/>
  <c r="F3" i="11"/>
  <c r="F4" i="11" s="1"/>
  <c r="F5" i="11" s="1"/>
  <c r="F6" i="11" s="1"/>
  <c r="F7" i="11" s="1"/>
  <c r="D13" i="11"/>
  <c r="F13" i="11" s="1"/>
  <c r="C14" i="4"/>
  <c r="E14" i="4" s="1"/>
  <c r="F2" i="5"/>
  <c r="F18" i="5"/>
  <c r="F26" i="5"/>
  <c r="F73" i="5"/>
  <c r="F79" i="5"/>
  <c r="E134" i="6"/>
  <c r="D9" i="10"/>
  <c r="F9" i="10" s="1"/>
  <c r="F3" i="10"/>
  <c r="F4" i="10" s="1"/>
  <c r="F5" i="10" s="1"/>
  <c r="F6" i="10" s="1"/>
  <c r="F7" i="10" s="1"/>
  <c r="F8" i="10" s="1"/>
  <c r="F27" i="3"/>
  <c r="C13" i="4"/>
  <c r="E13" i="4" s="1"/>
  <c r="F61" i="5"/>
  <c r="E82" i="6"/>
  <c r="E346" i="6"/>
  <c r="E803" i="6"/>
  <c r="E804" i="6" s="1"/>
  <c r="E805" i="6" s="1"/>
  <c r="E806" i="6" s="1"/>
  <c r="E807" i="6" s="1"/>
  <c r="E808" i="6" s="1"/>
  <c r="E809" i="6" s="1"/>
  <c r="E810" i="6" s="1"/>
  <c r="E811" i="6" s="1"/>
  <c r="E812" i="6" s="1"/>
  <c r="E813" i="6" s="1"/>
  <c r="E814" i="6" s="1"/>
  <c r="E815" i="6" s="1"/>
  <c r="E816" i="6" s="1"/>
  <c r="E817" i="6" s="1"/>
  <c r="E818" i="6" s="1"/>
  <c r="E819" i="6" s="1"/>
  <c r="E820" i="6" s="1"/>
  <c r="E821" i="6" s="1"/>
  <c r="E791" i="6"/>
  <c r="E792" i="6" s="1"/>
  <c r="E793" i="6" s="1"/>
  <c r="E794" i="6" s="1"/>
  <c r="E795" i="6" s="1"/>
  <c r="E796" i="6" s="1"/>
  <c r="E797" i="6" s="1"/>
  <c r="E798" i="6" s="1"/>
  <c r="E799" i="6" s="1"/>
  <c r="E800" i="6" s="1"/>
  <c r="E801" i="6" s="1"/>
  <c r="E802" i="6" s="1"/>
  <c r="E626" i="6"/>
  <c r="E822" i="6"/>
  <c r="F69" i="7"/>
  <c r="D5" i="8"/>
  <c r="D8" i="8"/>
  <c r="I40" i="7"/>
  <c r="D4" i="8"/>
  <c r="E17" i="5" l="1"/>
  <c r="F12" i="5"/>
  <c r="F6" i="5"/>
  <c r="D85" i="5"/>
  <c r="C8" i="4"/>
  <c r="F22" i="5"/>
  <c r="C11" i="4"/>
  <c r="E11" i="4" s="1"/>
  <c r="F29" i="3"/>
  <c r="F8" i="11"/>
  <c r="F9" i="11" s="1"/>
  <c r="F10" i="11" s="1"/>
  <c r="F11" i="11" s="1"/>
  <c r="F12" i="11" s="1"/>
  <c r="F29" i="9"/>
  <c r="F51" i="5"/>
  <c r="C18" i="4"/>
  <c r="E18" i="4" s="1"/>
  <c r="D29" i="3"/>
  <c r="F28" i="3"/>
  <c r="E8" i="4" l="1"/>
  <c r="C26" i="4"/>
  <c r="E85" i="5"/>
  <c r="F85" i="5" s="1"/>
  <c r="F17" i="5"/>
  <c r="E5" i="3" l="1"/>
  <c r="E26" i="4"/>
  <c r="F5" i="3" l="1"/>
  <c r="E14" i="3"/>
  <c r="A33" i="3" l="1"/>
  <c r="G33" i="3" s="1"/>
  <c r="F14" i="3"/>
</calcChain>
</file>

<file path=xl/sharedStrings.xml><?xml version="1.0" encoding="utf-8"?>
<sst xmlns="http://schemas.openxmlformats.org/spreadsheetml/2006/main" count="583" uniqueCount="164">
  <si>
    <t>1.収入の部</t>
  </si>
  <si>
    <t>科目</t>
  </si>
  <si>
    <t>予算額</t>
  </si>
  <si>
    <t>備　考</t>
  </si>
  <si>
    <t>補助金</t>
  </si>
  <si>
    <t>県費補助金(¥900,000)　市費補助金</t>
  </si>
  <si>
    <t>合計</t>
  </si>
  <si>
    <t>2.支出の部</t>
  </si>
  <si>
    <t>事業費</t>
  </si>
  <si>
    <t>連協費</t>
  </si>
  <si>
    <t>青少年団体関連負担金</t>
  </si>
  <si>
    <t>学区費</t>
  </si>
  <si>
    <t>\80,000×21学区</t>
  </si>
  <si>
    <t>専門部</t>
  </si>
  <si>
    <t>夏のつどい部</t>
  </si>
  <si>
    <t>こどものつどい部</t>
  </si>
  <si>
    <t>研修部</t>
  </si>
  <si>
    <t>研修会、講習会等</t>
  </si>
  <si>
    <t>広報部</t>
  </si>
  <si>
    <t>広報誌発行</t>
  </si>
  <si>
    <t>小計</t>
  </si>
  <si>
    <t>運営費</t>
  </si>
  <si>
    <t>会議費</t>
  </si>
  <si>
    <t>執行部会、運営委員会等</t>
  </si>
  <si>
    <t>事務費</t>
  </si>
  <si>
    <t>事務用品、郵送費他</t>
  </si>
  <si>
    <t>予備費</t>
  </si>
  <si>
    <t>2021年度会計　決算報告</t>
  </si>
  <si>
    <t>１．収入の部</t>
  </si>
  <si>
    <t>単位：円</t>
  </si>
  <si>
    <t>科　目</t>
  </si>
  <si>
    <t>予　算</t>
  </si>
  <si>
    <t>決　算</t>
  </si>
  <si>
    <t>差　異</t>
  </si>
  <si>
    <t>県・市補助金</t>
  </si>
  <si>
    <t>雑収入</t>
  </si>
  <si>
    <t>学区行事参加費</t>
  </si>
  <si>
    <t>ＯＮＨ　　　　参加費</t>
  </si>
  <si>
    <t>夏のつどい　　　　ゆめ基金</t>
  </si>
  <si>
    <t>連協より補填</t>
  </si>
  <si>
    <t>小　計</t>
  </si>
  <si>
    <t>わんぱくこども祭り参加費</t>
  </si>
  <si>
    <t>子どものつどいゆめ基金</t>
  </si>
  <si>
    <t>研修参加費</t>
  </si>
  <si>
    <t>合　計</t>
  </si>
  <si>
    <t xml:space="preserve"> </t>
  </si>
  <si>
    <t>２．支出の部</t>
  </si>
  <si>
    <t>　事業費</t>
  </si>
  <si>
    <t>すくらむ89号発行　</t>
  </si>
  <si>
    <t>執行部会・運営委員会・専門部等会館使用料</t>
  </si>
  <si>
    <t>紙・事務用品・郵送代・インク代等</t>
  </si>
  <si>
    <t>３．残高の部</t>
  </si>
  <si>
    <t>収　　　入</t>
  </si>
  <si>
    <t>支　　　出</t>
  </si>
  <si>
    <t>残　　高</t>
  </si>
  <si>
    <t>2021年度学区別収支報告</t>
  </si>
  <si>
    <t>学　区</t>
  </si>
  <si>
    <t>収　　入</t>
  </si>
  <si>
    <t>支　出</t>
  </si>
  <si>
    <t>収支残高</t>
  </si>
  <si>
    <t>学区活動費</t>
  </si>
  <si>
    <t>参加費</t>
  </si>
  <si>
    <t>柏中</t>
  </si>
  <si>
    <t>柏二中</t>
  </si>
  <si>
    <t>土中</t>
  </si>
  <si>
    <t>富勢中</t>
  </si>
  <si>
    <t>田中中</t>
  </si>
  <si>
    <t>光ヶ丘中</t>
  </si>
  <si>
    <t>柏三中</t>
  </si>
  <si>
    <t>柏四中</t>
  </si>
  <si>
    <t>南部中</t>
  </si>
  <si>
    <t>柏五中</t>
  </si>
  <si>
    <t>酒井根中</t>
  </si>
  <si>
    <t>西原中</t>
  </si>
  <si>
    <t>逆井中</t>
  </si>
  <si>
    <t>松葉中</t>
  </si>
  <si>
    <t>中原中</t>
  </si>
  <si>
    <t>豊四季中</t>
  </si>
  <si>
    <t>柏の葉中</t>
  </si>
  <si>
    <t>沼南４学区</t>
  </si>
  <si>
    <t xml:space="preserve">     円連協費より補填</t>
  </si>
  <si>
    <t>学区名</t>
  </si>
  <si>
    <t>摘　　　　要</t>
  </si>
  <si>
    <t>収入金額</t>
  </si>
  <si>
    <t>支払金額</t>
  </si>
  <si>
    <t>差引残高</t>
  </si>
  <si>
    <t>活動費</t>
  </si>
  <si>
    <t>活動経費</t>
  </si>
  <si>
    <t>沼南地区</t>
  </si>
  <si>
    <t>合　　　計</t>
  </si>
  <si>
    <t>.</t>
  </si>
  <si>
    <t>沼南4学区</t>
  </si>
  <si>
    <t>令和3年度　専門部収支報告</t>
  </si>
  <si>
    <t>令和3年度　夏のつどい部収支報告</t>
  </si>
  <si>
    <t>項目</t>
  </si>
  <si>
    <t>収入</t>
  </si>
  <si>
    <t>支出</t>
  </si>
  <si>
    <t>備考</t>
  </si>
  <si>
    <t>部費</t>
  </si>
  <si>
    <t>項　目</t>
  </si>
  <si>
    <t>金額（円）</t>
  </si>
  <si>
    <t>報償費</t>
  </si>
  <si>
    <t>県.市補助金</t>
  </si>
  <si>
    <t>食糧費</t>
  </si>
  <si>
    <t>消耗品費</t>
  </si>
  <si>
    <t>役務費</t>
  </si>
  <si>
    <t>印刷費</t>
  </si>
  <si>
    <t>通信費</t>
  </si>
  <si>
    <t>賃借費</t>
  </si>
  <si>
    <t>3.残高の部</t>
  </si>
  <si>
    <t>収　入</t>
  </si>
  <si>
    <t>残　高</t>
  </si>
  <si>
    <t>令和元年度　こどものつどい部収支報告</t>
  </si>
  <si>
    <t>専門部名</t>
  </si>
  <si>
    <t>研修費</t>
  </si>
  <si>
    <t>SDカード代（16Ｇ）</t>
  </si>
  <si>
    <t>電池代</t>
  </si>
  <si>
    <t>SDカード代（32Ｇ）</t>
  </si>
  <si>
    <t>すくらむ89号印刷代</t>
  </si>
  <si>
    <t>切手代</t>
  </si>
  <si>
    <t>報酬費</t>
  </si>
  <si>
    <t>予算＋参加費</t>
  </si>
  <si>
    <t>ゆめ基金</t>
  </si>
  <si>
    <t>令和3年度</t>
  </si>
  <si>
    <t>月日</t>
  </si>
  <si>
    <t>　連協費</t>
  </si>
  <si>
    <t>WAIMAX通信料</t>
  </si>
  <si>
    <t>プリント代（コピー代）</t>
  </si>
  <si>
    <t>虫よけスプレー代</t>
  </si>
  <si>
    <t>インク代</t>
  </si>
  <si>
    <t>メンテナンス代</t>
  </si>
  <si>
    <t>ドメイン更新料</t>
  </si>
  <si>
    <t>電波利用料</t>
  </si>
  <si>
    <t>カメラスタンド等3点</t>
  </si>
  <si>
    <t>延長コード</t>
  </si>
  <si>
    <t>WEBカメラ等2点</t>
  </si>
  <si>
    <t>かるた大会運営負担金</t>
  </si>
  <si>
    <t>ちいきのつどい大会負担金</t>
  </si>
  <si>
    <t>振込手数料</t>
  </si>
  <si>
    <t>銀行印代</t>
  </si>
  <si>
    <t>サーバー利用料</t>
  </si>
  <si>
    <t>コピー機インク代（相談員プリンター）</t>
  </si>
  <si>
    <t>2021年度</t>
  </si>
  <si>
    <t>施設利用用（定例会議）</t>
  </si>
  <si>
    <t>駐車料金</t>
  </si>
  <si>
    <t>施設利用用（正副会議）</t>
  </si>
  <si>
    <t>駐車料金（かるた大会打合せ）</t>
  </si>
  <si>
    <t>入学式メッセージ郵送代</t>
  </si>
  <si>
    <t>ZOOM通信料（年間使用料）</t>
  </si>
  <si>
    <t>コピー用紙</t>
  </si>
  <si>
    <t>ラベルシール代</t>
  </si>
  <si>
    <t>ファイル　3冊</t>
  </si>
  <si>
    <t>便箋(卒業式メッセージ台紙）</t>
  </si>
  <si>
    <t>切手代（140円×240枚）</t>
  </si>
  <si>
    <t>表示ラベル、プリンターインク代</t>
  </si>
  <si>
    <t>謎解きウォークラリー</t>
    <rPh sb="0" eb="2">
      <t>ナゾト</t>
    </rPh>
    <phoneticPr fontId="31"/>
  </si>
  <si>
    <t>わんぱくこども祭り冊子</t>
    <rPh sb="7" eb="8">
      <t>マツ</t>
    </rPh>
    <rPh sb="9" eb="11">
      <t>サッシ</t>
    </rPh>
    <phoneticPr fontId="31"/>
  </si>
  <si>
    <t>ニュースポーツ用品　等</t>
    <rPh sb="7" eb="9">
      <t>ヨウヒン</t>
    </rPh>
    <rPh sb="10" eb="11">
      <t>ナド</t>
    </rPh>
    <phoneticPr fontId="31"/>
  </si>
  <si>
    <t>学区活動</t>
    <rPh sb="0" eb="4">
      <t>ガックカツドウ</t>
    </rPh>
    <phoneticPr fontId="31"/>
  </si>
  <si>
    <r>
      <t>広報誌発行　</t>
    </r>
    <r>
      <rPr>
        <sz val="11"/>
        <color rgb="FFFF0000"/>
        <rFont val="ＭＳ Ｐゴシック"/>
        <family val="3"/>
        <charset val="128"/>
        <scheme val="minor"/>
      </rPr>
      <t>※3回発行年は増額</t>
    </r>
    <rPh sb="8" eb="9">
      <t>カイ</t>
    </rPh>
    <rPh sb="9" eb="11">
      <t>ハッコウ</t>
    </rPh>
    <rPh sb="11" eb="12">
      <t>ネン</t>
    </rPh>
    <rPh sb="13" eb="15">
      <t>ゾウガク</t>
    </rPh>
    <phoneticPr fontId="31"/>
  </si>
  <si>
    <t xml:space="preserve">     　２０２１年度予算</t>
    <rPh sb="10" eb="11">
      <t>ネン</t>
    </rPh>
    <phoneticPr fontId="29"/>
  </si>
  <si>
    <t>青少年団体関連負担金　※表記</t>
    <rPh sb="12" eb="14">
      <t>ヒョウキ</t>
    </rPh>
    <phoneticPr fontId="31"/>
  </si>
  <si>
    <r>
      <t xml:space="preserve">     　２０２２</t>
    </r>
    <r>
      <rPr>
        <sz val="20"/>
        <color theme="1"/>
        <rFont val="ＭＳ Ｐゴシック"/>
        <charset val="128"/>
        <scheme val="major"/>
      </rPr>
      <t>年度予算（案）</t>
    </r>
    <phoneticPr fontId="31"/>
  </si>
  <si>
    <t>※残高は、県・市補助金として戻し入れ</t>
    <rPh sb="1" eb="3">
      <t>ザンダカ</t>
    </rPh>
    <rPh sb="5" eb="6">
      <t>ケン</t>
    </rPh>
    <rPh sb="7" eb="8">
      <t>シ</t>
    </rPh>
    <rPh sb="8" eb="11">
      <t>ホジョキン</t>
    </rPh>
    <rPh sb="14" eb="15">
      <t>モド</t>
    </rPh>
    <rPh sb="16" eb="17">
      <t>イ</t>
    </rPh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</si>
</sst>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 &quot;¥&quot;* #,##0_ ;_ &quot;¥&quot;* \-#,##0_ ;_ &quot;¥&quot;* &quot;-&quot;_ ;_ @_ "/>
    <numFmt numFmtId="41" formatCode="_ * #,##0_ ;_ * \-#,##0_ ;_ * &quot;-&quot;_ ;_ @_ "/>
    <numFmt numFmtId="177" formatCode="m&quot;月&quot;d&quot;日&quot;;@"/>
    <numFmt numFmtId="178" formatCode="yyyy&quot;年&quot;m&quot;月&quot;d&quot;日&quot;;@"/>
    <numFmt numFmtId="180" formatCode="#,##0;&quot;▲ &quot;#,##0"/>
    <numFmt numFmtId="181" formatCode="[$-F800]dddd\,\ mmmm\ dd\,\ yyyy"/>
    <numFmt numFmtId="183" formatCode="0_ "/>
    <numFmt numFmtId="184" formatCode="#,##0_ "/>
  </numFmts>
  <fonts count="36" x14ac:knownFonts="1">
    <font>
      <sz val="11"/>
      <color theme="1"/>
      <name val="ＭＳ Ｐゴシック"/>
      <charset val="128"/>
      <scheme val="minor"/>
    </font>
    <font>
      <sz val="10"/>
      <color theme="1"/>
      <name val="ＭＳ Ｐゴシック"/>
      <charset val="128"/>
      <scheme val="minor"/>
    </font>
    <font>
      <sz val="10"/>
      <color theme="1"/>
      <name val="ＭＳ Ｐゴシック"/>
      <charset val="128"/>
      <scheme val="major"/>
    </font>
    <font>
      <sz val="10"/>
      <name val="ＭＳ Ｐゴシック"/>
      <charset val="128"/>
      <scheme val="major"/>
    </font>
    <font>
      <sz val="10"/>
      <name val="ＭＳ Ｐゴシック"/>
      <charset val="128"/>
      <scheme val="minor"/>
    </font>
    <font>
      <sz val="11"/>
      <name val="ＭＳ Ｐゴシック"/>
      <charset val="128"/>
      <scheme val="minor"/>
    </font>
    <font>
      <sz val="8"/>
      <name val="ＭＳ Ｐゴシック"/>
      <charset val="128"/>
      <scheme val="minor"/>
    </font>
    <font>
      <b/>
      <sz val="10"/>
      <name val="ＭＳ Ｐゴシック"/>
      <charset val="128"/>
      <scheme val="minor"/>
    </font>
    <font>
      <sz val="11"/>
      <name val="ＭＳ Ｐゴシック"/>
      <charset val="128"/>
    </font>
    <font>
      <sz val="6"/>
      <color theme="1"/>
      <name val="ＭＳ Ｐゴシック"/>
      <charset val="128"/>
      <scheme val="minor"/>
    </font>
    <font>
      <sz val="11"/>
      <name val="ＭＳ 明朝"/>
      <charset val="128"/>
    </font>
    <font>
      <sz val="10"/>
      <color rgb="FFFF0000"/>
      <name val="ＭＳ Ｐゴシック"/>
      <charset val="128"/>
      <scheme val="minor"/>
    </font>
    <font>
      <sz val="10"/>
      <name val="ＭＳ 明朝"/>
      <charset val="128"/>
    </font>
    <font>
      <sz val="11"/>
      <color theme="1"/>
      <name val="ＭＳ Ｐゴシック"/>
      <charset val="128"/>
      <scheme val="minor"/>
    </font>
    <font>
      <sz val="10"/>
      <name val="ＭＳ Ｐゴシック"/>
      <charset val="128"/>
    </font>
    <font>
      <sz val="9"/>
      <name val="ＭＳ 明朝"/>
      <charset val="128"/>
    </font>
    <font>
      <sz val="8"/>
      <name val="ＭＳ 明朝"/>
      <charset val="128"/>
    </font>
    <font>
      <sz val="11"/>
      <name val="ＭＳ Ｐゴシック"/>
      <charset val="128"/>
      <scheme val="major"/>
    </font>
    <font>
      <sz val="14"/>
      <color theme="1"/>
      <name val="ＭＳ Ｐゴシック"/>
      <charset val="128"/>
      <scheme val="minor"/>
    </font>
    <font>
      <sz val="10"/>
      <name val="ＭＳ ゴシック"/>
      <charset val="128"/>
    </font>
    <font>
      <sz val="11"/>
      <name val="ＭＳ ゴシック"/>
      <charset val="128"/>
    </font>
    <font>
      <b/>
      <sz val="16"/>
      <name val="ＭＳ ゴシック"/>
      <charset val="128"/>
    </font>
    <font>
      <b/>
      <sz val="16"/>
      <color theme="1"/>
      <name val="ＭＳ Ｐゴシック"/>
      <charset val="128"/>
      <scheme val="minor"/>
    </font>
    <font>
      <sz val="9"/>
      <name val="ＭＳ ゴシック"/>
      <charset val="128"/>
    </font>
    <font>
      <sz val="6"/>
      <name val="ＭＳ ゴシック"/>
      <charset val="128"/>
    </font>
    <font>
      <sz val="8"/>
      <color theme="1"/>
      <name val="ＭＳ Ｐゴシック"/>
      <charset val="128"/>
      <scheme val="minor"/>
    </font>
    <font>
      <sz val="20"/>
      <color theme="1"/>
      <name val="ＭＳ Ｐゴシック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6"/>
      <name val="ＭＳ Ｐゴシック"/>
      <charset val="128"/>
      <scheme val="minor"/>
    </font>
    <font>
      <sz val="20"/>
      <color theme="1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434">
    <xf numFmtId="0" fontId="0" fillId="0" borderId="0" xfId="0">
      <alignment vertical="center"/>
    </xf>
    <xf numFmtId="0" fontId="1" fillId="0" borderId="0" xfId="0" applyFont="1">
      <alignment vertical="center"/>
    </xf>
    <xf numFmtId="177" fontId="1" fillId="0" borderId="1" xfId="0" applyNumberFormat="1" applyFont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horizontal="right" vertical="center"/>
    </xf>
    <xf numFmtId="177" fontId="1" fillId="0" borderId="2" xfId="0" applyNumberFormat="1" applyFont="1" applyBorder="1" applyAlignment="1">
      <alignment horizontal="center" vertical="top"/>
    </xf>
    <xf numFmtId="3" fontId="1" fillId="0" borderId="2" xfId="0" applyNumberFormat="1" applyFont="1" applyBorder="1" applyAlignment="1">
      <alignment horizontal="center" vertical="top"/>
    </xf>
    <xf numFmtId="3" fontId="1" fillId="0" borderId="3" xfId="0" applyNumberFormat="1" applyFont="1" applyBorder="1" applyAlignment="1">
      <alignment horizontal="center" vertical="top"/>
    </xf>
    <xf numFmtId="14" fontId="0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Font="1" applyBorder="1">
      <alignment vertical="center"/>
    </xf>
    <xf numFmtId="38" fontId="0" fillId="0" borderId="4" xfId="0" applyNumberFormat="1" applyFont="1" applyBorder="1">
      <alignment vertical="center"/>
    </xf>
    <xf numFmtId="3" fontId="0" fillId="0" borderId="5" xfId="0" applyNumberFormat="1" applyFont="1" applyBorder="1">
      <alignment vertical="center"/>
    </xf>
    <xf numFmtId="178" fontId="2" fillId="0" borderId="6" xfId="0" applyNumberFormat="1" applyFont="1" applyBorder="1" applyAlignment="1">
      <alignment vertical="center"/>
    </xf>
    <xf numFmtId="3" fontId="0" fillId="0" borderId="4" xfId="0" applyNumberFormat="1" applyFont="1" applyBorder="1">
      <alignment vertical="center"/>
    </xf>
    <xf numFmtId="181" fontId="1" fillId="0" borderId="0" xfId="0" applyNumberFormat="1" applyFont="1" applyBorder="1">
      <alignment vertical="center"/>
    </xf>
    <xf numFmtId="178" fontId="3" fillId="0" borderId="6" xfId="0" applyNumberFormat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3" fontId="5" fillId="0" borderId="4" xfId="0" applyNumberFormat="1" applyFont="1" applyBorder="1">
      <alignment vertical="center"/>
    </xf>
    <xf numFmtId="38" fontId="5" fillId="0" borderId="4" xfId="0" applyNumberFormat="1" applyFont="1" applyBorder="1">
      <alignment vertical="center"/>
    </xf>
    <xf numFmtId="0" fontId="0" fillId="0" borderId="4" xfId="0" applyFont="1" applyBorder="1" applyAlignment="1">
      <alignment vertical="center" shrinkToFit="1"/>
    </xf>
    <xf numFmtId="178" fontId="2" fillId="0" borderId="6" xfId="0" applyNumberFormat="1" applyFont="1" applyFill="1" applyBorder="1" applyAlignment="1">
      <alignment vertical="center"/>
    </xf>
    <xf numFmtId="178" fontId="3" fillId="0" borderId="6" xfId="0" applyNumberFormat="1" applyFont="1" applyFill="1" applyBorder="1" applyAlignment="1">
      <alignment vertical="center"/>
    </xf>
    <xf numFmtId="181" fontId="1" fillId="0" borderId="0" xfId="0" applyNumberFormat="1" applyFont="1">
      <alignment vertical="center"/>
    </xf>
    <xf numFmtId="0" fontId="6" fillId="0" borderId="4" xfId="0" applyFont="1" applyBorder="1">
      <alignment vertical="center"/>
    </xf>
    <xf numFmtId="178" fontId="2" fillId="2" borderId="6" xfId="0" applyNumberFormat="1" applyFont="1" applyFill="1" applyBorder="1" applyAlignment="1">
      <alignment vertical="center"/>
    </xf>
    <xf numFmtId="178" fontId="4" fillId="0" borderId="6" xfId="0" applyNumberFormat="1" applyFont="1" applyBorder="1">
      <alignment vertical="center"/>
    </xf>
    <xf numFmtId="0" fontId="7" fillId="0" borderId="4" xfId="0" applyFont="1" applyBorder="1">
      <alignment vertical="center"/>
    </xf>
    <xf numFmtId="0" fontId="4" fillId="0" borderId="4" xfId="0" applyFont="1" applyBorder="1" applyAlignment="1">
      <alignment horizontal="left" vertical="center"/>
    </xf>
    <xf numFmtId="38" fontId="7" fillId="0" borderId="4" xfId="0" applyNumberFormat="1" applyFont="1" applyBorder="1">
      <alignment vertical="center"/>
    </xf>
    <xf numFmtId="3" fontId="8" fillId="0" borderId="4" xfId="0" applyNumberFormat="1" applyFont="1" applyBorder="1" applyAlignment="1">
      <alignment horizontal="right" vertical="center"/>
    </xf>
    <xf numFmtId="178" fontId="1" fillId="0" borderId="6" xfId="0" applyNumberFormat="1" applyFont="1" applyBorder="1" applyAlignment="1">
      <alignment horizontal="right" vertical="center"/>
    </xf>
    <xf numFmtId="0" fontId="1" fillId="0" borderId="4" xfId="0" applyFont="1" applyBorder="1">
      <alignment vertical="center"/>
    </xf>
    <xf numFmtId="178" fontId="1" fillId="0" borderId="6" xfId="0" applyNumberFormat="1" applyFont="1" applyBorder="1">
      <alignment vertical="center"/>
    </xf>
    <xf numFmtId="0" fontId="4" fillId="0" borderId="4" xfId="0" applyFont="1" applyBorder="1">
      <alignment vertical="center"/>
    </xf>
    <xf numFmtId="177" fontId="1" fillId="0" borderId="7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>
      <alignment vertical="center"/>
    </xf>
    <xf numFmtId="41" fontId="0" fillId="0" borderId="7" xfId="0" applyNumberFormat="1" applyFont="1" applyBorder="1">
      <alignment vertical="center"/>
    </xf>
    <xf numFmtId="38" fontId="0" fillId="0" borderId="8" xfId="0" applyNumberFormat="1" applyFont="1" applyBorder="1">
      <alignment vertical="center"/>
    </xf>
    <xf numFmtId="177" fontId="1" fillId="0" borderId="0" xfId="0" applyNumberFormat="1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41" fontId="0" fillId="0" borderId="0" xfId="0" applyNumberFormat="1" applyFont="1" applyBorder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38" fontId="0" fillId="0" borderId="0" xfId="0" applyNumberFormat="1" applyFont="1" applyBorder="1">
      <alignment vertical="center"/>
    </xf>
    <xf numFmtId="0" fontId="0" fillId="0" borderId="0" xfId="0" applyFont="1" applyFill="1" applyBorder="1">
      <alignment vertical="center"/>
    </xf>
    <xf numFmtId="41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177" fontId="1" fillId="0" borderId="9" xfId="0" applyNumberFormat="1" applyFont="1" applyBorder="1" applyAlignment="1">
      <alignment horizontal="center" vertical="top"/>
    </xf>
    <xf numFmtId="14" fontId="1" fillId="0" borderId="6" xfId="0" applyNumberFormat="1" applyFont="1" applyBorder="1" applyAlignment="1">
      <alignment horizontal="center" vertical="center"/>
    </xf>
    <xf numFmtId="38" fontId="0" fillId="0" borderId="4" xfId="0" applyNumberFormat="1" applyFont="1" applyFill="1" applyBorder="1">
      <alignment vertical="center"/>
    </xf>
    <xf numFmtId="3" fontId="10" fillId="0" borderId="4" xfId="0" applyNumberFormat="1" applyFont="1" applyBorder="1" applyAlignment="1">
      <alignment horizontal="center" vertical="center"/>
    </xf>
    <xf numFmtId="38" fontId="0" fillId="0" borderId="5" xfId="0" applyNumberFormat="1" applyFont="1" applyBorder="1">
      <alignment vertical="center"/>
    </xf>
    <xf numFmtId="178" fontId="1" fillId="0" borderId="10" xfId="0" applyNumberFormat="1" applyFont="1" applyBorder="1">
      <alignment vertical="center"/>
    </xf>
    <xf numFmtId="0" fontId="0" fillId="0" borderId="7" xfId="0" applyFont="1" applyBorder="1">
      <alignment vertical="center"/>
    </xf>
    <xf numFmtId="38" fontId="0" fillId="0" borderId="7" xfId="0" applyNumberFormat="1" applyFont="1" applyBorder="1">
      <alignment vertical="center"/>
    </xf>
    <xf numFmtId="0" fontId="11" fillId="0" borderId="0" xfId="0" applyFont="1">
      <alignment vertical="center"/>
    </xf>
    <xf numFmtId="178" fontId="1" fillId="0" borderId="6" xfId="0" applyNumberFormat="1" applyFont="1" applyBorder="1" applyAlignment="1">
      <alignment horizontal="center" vertical="center"/>
    </xf>
    <xf numFmtId="38" fontId="1" fillId="0" borderId="4" xfId="0" applyNumberFormat="1" applyFont="1" applyBorder="1">
      <alignment vertical="center"/>
    </xf>
    <xf numFmtId="3" fontId="12" fillId="0" borderId="4" xfId="0" applyNumberFormat="1" applyFont="1" applyBorder="1" applyAlignment="1">
      <alignment horizontal="center" vertical="center"/>
    </xf>
    <xf numFmtId="0" fontId="13" fillId="0" borderId="4" xfId="0" applyFont="1" applyBorder="1">
      <alignment vertical="center"/>
    </xf>
    <xf numFmtId="177" fontId="1" fillId="0" borderId="10" xfId="0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178" fontId="0" fillId="0" borderId="6" xfId="0" applyNumberFormat="1" applyBorder="1">
      <alignment vertical="center"/>
    </xf>
    <xf numFmtId="0" fontId="0" fillId="0" borderId="4" xfId="0" applyBorder="1">
      <alignment vertical="center"/>
    </xf>
    <xf numFmtId="38" fontId="0" fillId="0" borderId="4" xfId="0" applyNumberFormat="1" applyFill="1" applyBorder="1">
      <alignment vertical="center"/>
    </xf>
    <xf numFmtId="38" fontId="0" fillId="0" borderId="4" xfId="0" applyNumberFormat="1" applyBorder="1">
      <alignment vertical="center"/>
    </xf>
    <xf numFmtId="181" fontId="2" fillId="0" borderId="6" xfId="0" applyNumberFormat="1" applyFont="1" applyBorder="1" applyAlignment="1">
      <alignment vertical="center"/>
    </xf>
    <xf numFmtId="178" fontId="0" fillId="0" borderId="10" xfId="0" applyNumberFormat="1" applyBorder="1">
      <alignment vertical="center"/>
    </xf>
    <xf numFmtId="0" fontId="0" fillId="0" borderId="7" xfId="0" applyBorder="1">
      <alignment vertical="center"/>
    </xf>
    <xf numFmtId="38" fontId="0" fillId="0" borderId="7" xfId="0" applyNumberFormat="1" applyBorder="1">
      <alignment vertical="center"/>
    </xf>
    <xf numFmtId="38" fontId="0" fillId="0" borderId="8" xfId="0" applyNumberFormat="1" applyBorder="1">
      <alignment vertical="center"/>
    </xf>
    <xf numFmtId="0" fontId="1" fillId="0" borderId="0" xfId="0" applyFont="1" applyFill="1" applyAlignment="1">
      <alignment vertical="center"/>
    </xf>
    <xf numFmtId="177" fontId="0" fillId="0" borderId="0" xfId="0" applyNumberFormat="1" applyFont="1">
      <alignment vertical="center"/>
    </xf>
    <xf numFmtId="0" fontId="0" fillId="0" borderId="0" xfId="0" applyFont="1">
      <alignment vertical="center"/>
    </xf>
    <xf numFmtId="3" fontId="5" fillId="0" borderId="4" xfId="0" applyNumberFormat="1" applyFont="1" applyBorder="1" applyAlignment="1">
      <alignment horizontal="center" vertical="center"/>
    </xf>
    <xf numFmtId="178" fontId="1" fillId="0" borderId="6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38" fontId="0" fillId="0" borderId="4" xfId="0" applyNumberFormat="1" applyFont="1" applyFill="1" applyBorder="1" applyAlignment="1">
      <alignment vertical="center"/>
    </xf>
    <xf numFmtId="3" fontId="0" fillId="0" borderId="5" xfId="0" applyNumberFormat="1" applyFont="1" applyFill="1" applyBorder="1" applyAlignment="1">
      <alignment vertical="center"/>
    </xf>
    <xf numFmtId="178" fontId="3" fillId="2" borderId="6" xfId="0" applyNumberFormat="1" applyFont="1" applyFill="1" applyBorder="1" applyAlignment="1">
      <alignment vertical="center"/>
    </xf>
    <xf numFmtId="178" fontId="2" fillId="0" borderId="11" xfId="0" applyNumberFormat="1" applyFont="1" applyBorder="1" applyAlignment="1">
      <alignment vertical="center"/>
    </xf>
    <xf numFmtId="0" fontId="0" fillId="0" borderId="12" xfId="0" applyFont="1" applyBorder="1">
      <alignment vertical="center"/>
    </xf>
    <xf numFmtId="38" fontId="0" fillId="0" borderId="12" xfId="0" applyNumberFormat="1" applyFont="1" applyBorder="1">
      <alignment vertical="center"/>
    </xf>
    <xf numFmtId="0" fontId="1" fillId="0" borderId="12" xfId="0" applyFont="1" applyBorder="1" applyAlignment="1">
      <alignment horizontal="center" vertical="center"/>
    </xf>
    <xf numFmtId="178" fontId="2" fillId="0" borderId="4" xfId="0" applyNumberFormat="1" applyFont="1" applyBorder="1" applyAlignment="1">
      <alignment vertical="center"/>
    </xf>
    <xf numFmtId="178" fontId="2" fillId="0" borderId="11" xfId="0" applyNumberFormat="1" applyFont="1" applyBorder="1">
      <alignment vertical="center"/>
    </xf>
    <xf numFmtId="177" fontId="2" fillId="0" borderId="11" xfId="0" applyNumberFormat="1" applyFont="1" applyBorder="1">
      <alignment vertical="center"/>
    </xf>
    <xf numFmtId="177" fontId="0" fillId="0" borderId="10" xfId="0" applyNumberFormat="1" applyFont="1" applyBorder="1">
      <alignment vertical="center"/>
    </xf>
    <xf numFmtId="3" fontId="0" fillId="0" borderId="8" xfId="0" applyNumberFormat="1" applyFont="1" applyBorder="1">
      <alignment vertical="center"/>
    </xf>
    <xf numFmtId="183" fontId="0" fillId="0" borderId="0" xfId="0" applyNumberFormat="1" applyFont="1">
      <alignment vertical="center"/>
    </xf>
    <xf numFmtId="183" fontId="5" fillId="0" borderId="0" xfId="0" applyNumberFormat="1" applyFont="1" applyBorder="1" applyAlignment="1">
      <alignment horizontal="left" vertical="center"/>
    </xf>
    <xf numFmtId="183" fontId="5" fillId="0" borderId="0" xfId="2" applyNumberFormat="1" applyFont="1" applyBorder="1">
      <alignment vertical="center"/>
    </xf>
    <xf numFmtId="183" fontId="5" fillId="0" borderId="0" xfId="0" applyNumberFormat="1" applyFont="1" applyBorder="1">
      <alignment vertical="center"/>
    </xf>
    <xf numFmtId="183" fontId="0" fillId="0" borderId="9" xfId="0" applyNumberFormat="1" applyFont="1" applyBorder="1" applyAlignment="1">
      <alignment horizontal="center" vertical="top"/>
    </xf>
    <xf numFmtId="183" fontId="0" fillId="0" borderId="2" xfId="0" applyNumberFormat="1" applyFont="1" applyBorder="1" applyAlignment="1">
      <alignment horizontal="center" vertical="top"/>
    </xf>
    <xf numFmtId="183" fontId="0" fillId="0" borderId="3" xfId="0" applyNumberFormat="1" applyFont="1" applyBorder="1" applyAlignment="1">
      <alignment horizontal="center" vertical="top"/>
    </xf>
    <xf numFmtId="183" fontId="5" fillId="0" borderId="6" xfId="0" applyNumberFormat="1" applyFont="1" applyBorder="1" applyAlignment="1">
      <alignment vertical="center"/>
    </xf>
    <xf numFmtId="184" fontId="5" fillId="0" borderId="4" xfId="2" applyNumberFormat="1" applyFont="1" applyBorder="1">
      <alignment vertical="center"/>
    </xf>
    <xf numFmtId="184" fontId="5" fillId="0" borderId="5" xfId="0" applyNumberFormat="1" applyFont="1" applyBorder="1">
      <alignment vertical="center"/>
    </xf>
    <xf numFmtId="180" fontId="5" fillId="0" borderId="5" xfId="0" applyNumberFormat="1" applyFont="1" applyBorder="1">
      <alignment vertical="center"/>
    </xf>
    <xf numFmtId="183" fontId="5" fillId="0" borderId="13" xfId="0" applyNumberFormat="1" applyFont="1" applyBorder="1" applyAlignment="1">
      <alignment vertical="center"/>
    </xf>
    <xf numFmtId="184" fontId="5" fillId="0" borderId="14" xfId="2" applyNumberFormat="1" applyFont="1" applyBorder="1">
      <alignment vertical="center"/>
    </xf>
    <xf numFmtId="180" fontId="5" fillId="0" borderId="15" xfId="0" applyNumberFormat="1" applyFont="1" applyBorder="1">
      <alignment vertical="center"/>
    </xf>
    <xf numFmtId="184" fontId="0" fillId="0" borderId="0" xfId="0" applyNumberFormat="1" applyFont="1">
      <alignment vertical="center"/>
    </xf>
    <xf numFmtId="184" fontId="8" fillId="0" borderId="0" xfId="0" applyNumberFormat="1" applyFont="1" applyBorder="1" applyAlignment="1">
      <alignment horizontal="left" vertical="center"/>
    </xf>
    <xf numFmtId="184" fontId="8" fillId="0" borderId="0" xfId="0" applyNumberFormat="1" applyFont="1" applyBorder="1">
      <alignment vertical="center"/>
    </xf>
    <xf numFmtId="184" fontId="8" fillId="0" borderId="0" xfId="2" applyNumberFormat="1" applyFont="1" applyBorder="1">
      <alignment vertical="center"/>
    </xf>
    <xf numFmtId="184" fontId="0" fillId="0" borderId="4" xfId="0" applyNumberFormat="1" applyFont="1" applyBorder="1" applyAlignment="1">
      <alignment horizontal="center" vertical="top"/>
    </xf>
    <xf numFmtId="184" fontId="10" fillId="0" borderId="4" xfId="0" applyNumberFormat="1" applyFont="1" applyBorder="1" applyAlignment="1">
      <alignment horizontal="center" vertical="center"/>
    </xf>
    <xf numFmtId="184" fontId="8" fillId="0" borderId="4" xfId="0" applyNumberFormat="1" applyFont="1" applyBorder="1" applyAlignment="1">
      <alignment horizontal="center" vertical="center"/>
    </xf>
    <xf numFmtId="184" fontId="5" fillId="0" borderId="4" xfId="2" applyNumberFormat="1" applyFont="1" applyFill="1" applyBorder="1">
      <alignment vertical="center"/>
    </xf>
    <xf numFmtId="184" fontId="8" fillId="0" borderId="4" xfId="0" applyNumberFormat="1" applyFont="1" applyBorder="1">
      <alignment vertical="center"/>
    </xf>
    <xf numFmtId="184" fontId="8" fillId="0" borderId="12" xfId="0" applyNumberFormat="1" applyFont="1" applyBorder="1">
      <alignment vertical="center"/>
    </xf>
    <xf numFmtId="184" fontId="14" fillId="0" borderId="4" xfId="0" applyNumberFormat="1" applyFont="1" applyBorder="1">
      <alignment vertical="center"/>
    </xf>
    <xf numFmtId="184" fontId="8" fillId="0" borderId="7" xfId="0" applyNumberFormat="1" applyFont="1" applyBorder="1" applyAlignment="1">
      <alignment horizontal="center" vertical="center"/>
    </xf>
    <xf numFmtId="184" fontId="8" fillId="0" borderId="7" xfId="0" applyNumberFormat="1" applyFont="1" applyBorder="1">
      <alignment vertical="center"/>
    </xf>
    <xf numFmtId="184" fontId="8" fillId="0" borderId="18" xfId="0" applyNumberFormat="1" applyFont="1" applyBorder="1" applyAlignment="1">
      <alignment horizontal="center" vertical="center"/>
    </xf>
    <xf numFmtId="184" fontId="8" fillId="0" borderId="18" xfId="0" applyNumberFormat="1" applyFont="1" applyBorder="1">
      <alignment vertical="center"/>
    </xf>
    <xf numFmtId="184" fontId="5" fillId="0" borderId="18" xfId="2" applyNumberFormat="1" applyFont="1" applyFill="1" applyBorder="1">
      <alignment vertical="center"/>
    </xf>
    <xf numFmtId="184" fontId="5" fillId="0" borderId="19" xfId="2" applyNumberFormat="1" applyFont="1" applyFill="1" applyBorder="1">
      <alignment vertical="center"/>
    </xf>
    <xf numFmtId="184" fontId="10" fillId="0" borderId="14" xfId="0" applyNumberFormat="1" applyFont="1" applyBorder="1" applyAlignment="1">
      <alignment horizontal="center" vertical="center"/>
    </xf>
    <xf numFmtId="184" fontId="5" fillId="0" borderId="7" xfId="2" applyNumberFormat="1" applyFont="1" applyFill="1" applyBorder="1">
      <alignment vertical="center"/>
    </xf>
    <xf numFmtId="180" fontId="8" fillId="0" borderId="18" xfId="2" applyNumberFormat="1" applyFont="1" applyBorder="1">
      <alignment vertical="center"/>
    </xf>
    <xf numFmtId="184" fontId="8" fillId="0" borderId="4" xfId="2" applyNumberFormat="1" applyFont="1" applyBorder="1">
      <alignment vertical="center"/>
    </xf>
    <xf numFmtId="180" fontId="8" fillId="0" borderId="4" xfId="2" applyNumberFormat="1" applyFont="1" applyBorder="1">
      <alignment vertical="center"/>
    </xf>
    <xf numFmtId="184" fontId="10" fillId="0" borderId="0" xfId="0" applyNumberFormat="1" applyFont="1" applyBorder="1" applyAlignment="1">
      <alignment horizontal="center" vertical="center"/>
    </xf>
    <xf numFmtId="184" fontId="5" fillId="0" borderId="0" xfId="2" applyNumberFormat="1" applyFont="1" applyBorder="1">
      <alignment vertical="center"/>
    </xf>
    <xf numFmtId="184" fontId="5" fillId="0" borderId="0" xfId="2" applyNumberFormat="1" applyFont="1" applyFill="1" applyBorder="1">
      <alignment vertical="center"/>
    </xf>
    <xf numFmtId="184" fontId="8" fillId="0" borderId="12" xfId="0" applyNumberFormat="1" applyFont="1" applyBorder="1" applyAlignment="1">
      <alignment horizontal="center" vertical="center"/>
    </xf>
    <xf numFmtId="184" fontId="8" fillId="0" borderId="2" xfId="0" applyNumberFormat="1" applyFont="1" applyBorder="1" applyAlignment="1">
      <alignment horizontal="center" vertical="center"/>
    </xf>
    <xf numFmtId="184" fontId="8" fillId="0" borderId="2" xfId="0" applyNumberFormat="1" applyFont="1" applyBorder="1">
      <alignment vertical="center"/>
    </xf>
    <xf numFmtId="184" fontId="8" fillId="0" borderId="0" xfId="0" applyNumberFormat="1" applyFont="1" applyBorder="1" applyAlignment="1">
      <alignment horizontal="center" vertical="center"/>
    </xf>
    <xf numFmtId="184" fontId="5" fillId="0" borderId="16" xfId="2" applyNumberFormat="1" applyFont="1" applyBorder="1">
      <alignment vertical="center"/>
    </xf>
    <xf numFmtId="184" fontId="10" fillId="0" borderId="7" xfId="0" applyNumberFormat="1" applyFont="1" applyBorder="1" applyAlignment="1">
      <alignment horizontal="center" vertical="center"/>
    </xf>
    <xf numFmtId="184" fontId="14" fillId="0" borderId="7" xfId="0" applyNumberFormat="1" applyFont="1" applyBorder="1">
      <alignment vertical="center"/>
    </xf>
    <xf numFmtId="180" fontId="8" fillId="0" borderId="4" xfId="0" applyNumberFormat="1" applyFont="1" applyBorder="1">
      <alignment vertical="center"/>
    </xf>
    <xf numFmtId="180" fontId="8" fillId="0" borderId="0" xfId="0" applyNumberFormat="1" applyFont="1" applyBorder="1">
      <alignment vertical="center"/>
    </xf>
    <xf numFmtId="184" fontId="5" fillId="0" borderId="12" xfId="2" applyNumberFormat="1" applyFont="1" applyBorder="1" applyAlignment="1">
      <alignment horizontal="center" vertical="center"/>
    </xf>
    <xf numFmtId="184" fontId="5" fillId="0" borderId="28" xfId="2" applyNumberFormat="1" applyFont="1" applyBorder="1">
      <alignment vertical="center"/>
    </xf>
    <xf numFmtId="184" fontId="5" fillId="0" borderId="26" xfId="2" applyNumberFormat="1" applyFont="1" applyFill="1" applyBorder="1">
      <alignment vertical="center"/>
    </xf>
    <xf numFmtId="184" fontId="5" fillId="0" borderId="2" xfId="2" applyNumberFormat="1" applyFont="1" applyBorder="1">
      <alignment vertical="center"/>
    </xf>
    <xf numFmtId="184" fontId="5" fillId="0" borderId="29" xfId="2" applyNumberFormat="1" applyFont="1" applyBorder="1">
      <alignment vertical="center"/>
    </xf>
    <xf numFmtId="184" fontId="5" fillId="0" borderId="18" xfId="2" applyNumberFormat="1" applyFont="1" applyBorder="1">
      <alignment vertical="center"/>
    </xf>
    <xf numFmtId="184" fontId="5" fillId="0" borderId="22" xfId="2" applyNumberFormat="1" applyFont="1" applyBorder="1">
      <alignment vertical="center"/>
    </xf>
    <xf numFmtId="184" fontId="5" fillId="0" borderId="7" xfId="2" applyNumberFormat="1" applyFont="1" applyBorder="1">
      <alignment vertical="center"/>
    </xf>
    <xf numFmtId="184" fontId="5" fillId="0" borderId="20" xfId="2" applyNumberFormat="1" applyFont="1" applyBorder="1">
      <alignment vertical="center"/>
    </xf>
    <xf numFmtId="184" fontId="5" fillId="0" borderId="28" xfId="2" applyNumberFormat="1" applyFont="1" applyFill="1" applyBorder="1">
      <alignment vertical="center"/>
    </xf>
    <xf numFmtId="184" fontId="5" fillId="0" borderId="14" xfId="2" applyNumberFormat="1" applyFont="1" applyFill="1" applyBorder="1">
      <alignment vertical="center"/>
    </xf>
    <xf numFmtId="184" fontId="5" fillId="0" borderId="31" xfId="2" applyNumberFormat="1" applyFont="1" applyBorder="1">
      <alignment vertical="center"/>
    </xf>
    <xf numFmtId="184" fontId="5" fillId="0" borderId="31" xfId="2" applyNumberFormat="1" applyFont="1" applyFill="1" applyBorder="1">
      <alignment vertical="center"/>
    </xf>
    <xf numFmtId="0" fontId="8" fillId="0" borderId="0" xfId="0" applyFont="1" applyBorder="1">
      <alignment vertical="center"/>
    </xf>
    <xf numFmtId="177" fontId="0" fillId="0" borderId="9" xfId="0" applyNumberFormat="1" applyFont="1" applyBorder="1" applyAlignment="1">
      <alignment horizontal="center" vertical="top"/>
    </xf>
    <xf numFmtId="0" fontId="0" fillId="0" borderId="30" xfId="0" applyFont="1" applyBorder="1" applyAlignment="1">
      <alignment horizontal="center" vertical="top"/>
    </xf>
    <xf numFmtId="3" fontId="0" fillId="0" borderId="2" xfId="0" applyNumberFormat="1" applyFont="1" applyBorder="1" applyAlignment="1">
      <alignment horizontal="center" vertical="top"/>
    </xf>
    <xf numFmtId="3" fontId="0" fillId="0" borderId="3" xfId="0" applyNumberFormat="1" applyFont="1" applyBorder="1" applyAlignment="1">
      <alignment horizontal="center" vertical="top"/>
    </xf>
    <xf numFmtId="0" fontId="10" fillId="0" borderId="4" xfId="0" applyFont="1" applyBorder="1">
      <alignment vertical="center"/>
    </xf>
    <xf numFmtId="38" fontId="17" fillId="0" borderId="4" xfId="2" applyFont="1" applyBorder="1">
      <alignment vertical="center"/>
    </xf>
    <xf numFmtId="38" fontId="8" fillId="0" borderId="5" xfId="0" applyNumberFormat="1" applyFont="1" applyBorder="1">
      <alignment vertical="center"/>
    </xf>
    <xf numFmtId="0" fontId="12" fillId="0" borderId="4" xfId="0" applyFont="1" applyBorder="1" applyAlignment="1">
      <alignment vertical="center" wrapText="1"/>
    </xf>
    <xf numFmtId="38" fontId="17" fillId="0" borderId="4" xfId="2" applyFont="1" applyFill="1" applyBorder="1">
      <alignment vertical="center"/>
    </xf>
    <xf numFmtId="0" fontId="10" fillId="0" borderId="25" xfId="0" applyFont="1" applyBorder="1" applyAlignment="1">
      <alignment horizontal="center" vertical="center"/>
    </xf>
    <xf numFmtId="38" fontId="17" fillId="0" borderId="12" xfId="2" applyFont="1" applyBorder="1">
      <alignment vertical="center"/>
    </xf>
    <xf numFmtId="38" fontId="17" fillId="0" borderId="12" xfId="2" applyFont="1" applyFill="1" applyBorder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38" fontId="17" fillId="0" borderId="7" xfId="2" applyFont="1" applyBorder="1">
      <alignment vertical="center"/>
    </xf>
    <xf numFmtId="38" fontId="17" fillId="0" borderId="7" xfId="2" applyFont="1" applyFill="1" applyBorder="1">
      <alignment vertical="center"/>
    </xf>
    <xf numFmtId="38" fontId="8" fillId="0" borderId="7" xfId="0" applyNumberFormat="1" applyFont="1" applyBorder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top"/>
    </xf>
    <xf numFmtId="3" fontId="0" fillId="0" borderId="0" xfId="0" applyNumberFormat="1" applyFont="1" applyBorder="1" applyAlignment="1">
      <alignment horizontal="center" vertical="top"/>
    </xf>
    <xf numFmtId="0" fontId="10" fillId="0" borderId="0" xfId="0" applyFont="1" applyBorder="1">
      <alignment vertical="center"/>
    </xf>
    <xf numFmtId="38" fontId="17" fillId="0" borderId="0" xfId="2" applyFont="1" applyBorder="1">
      <alignment vertical="center"/>
    </xf>
    <xf numFmtId="38" fontId="8" fillId="0" borderId="0" xfId="0" applyNumberFormat="1" applyFont="1" applyBorder="1">
      <alignment vertical="center"/>
    </xf>
    <xf numFmtId="0" fontId="12" fillId="0" borderId="0" xfId="0" applyFont="1" applyBorder="1" applyAlignment="1">
      <alignment vertical="center" wrapText="1"/>
    </xf>
    <xf numFmtId="38" fontId="17" fillId="0" borderId="0" xfId="2" applyFont="1" applyFill="1" applyBorder="1">
      <alignment vertical="center"/>
    </xf>
    <xf numFmtId="177" fontId="0" fillId="0" borderId="0" xfId="0" applyNumberFormat="1" applyFont="1" applyBorder="1" applyAlignment="1">
      <alignment horizontal="center" vertical="top"/>
    </xf>
    <xf numFmtId="0" fontId="0" fillId="0" borderId="0" xfId="0" applyBorder="1">
      <alignment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38" fontId="8" fillId="0" borderId="8" xfId="0" applyNumberFormat="1" applyFont="1" applyBorder="1">
      <alignment vertical="center"/>
    </xf>
    <xf numFmtId="0" fontId="8" fillId="0" borderId="0" xfId="0" applyFont="1" applyBorder="1" applyAlignment="1">
      <alignment horizontal="left" vertical="center"/>
    </xf>
    <xf numFmtId="38" fontId="8" fillId="0" borderId="0" xfId="2" applyFont="1" applyBorder="1">
      <alignment vertical="center"/>
    </xf>
    <xf numFmtId="0" fontId="10" fillId="0" borderId="2" xfId="0" applyFont="1" applyBorder="1">
      <alignment vertical="center"/>
    </xf>
    <xf numFmtId="38" fontId="17" fillId="0" borderId="2" xfId="2" applyFont="1" applyBorder="1">
      <alignment vertical="center"/>
    </xf>
    <xf numFmtId="38" fontId="8" fillId="0" borderId="3" xfId="0" applyNumberFormat="1" applyFont="1" applyBorder="1">
      <alignment vertical="center"/>
    </xf>
    <xf numFmtId="0" fontId="10" fillId="0" borderId="18" xfId="0" applyFont="1" applyBorder="1">
      <alignment vertical="center"/>
    </xf>
    <xf numFmtId="38" fontId="10" fillId="0" borderId="18" xfId="0" applyNumberFormat="1" applyFont="1" applyBorder="1">
      <alignment vertical="center"/>
    </xf>
    <xf numFmtId="38" fontId="17" fillId="0" borderId="18" xfId="2" applyFont="1" applyBorder="1">
      <alignment vertical="center"/>
    </xf>
    <xf numFmtId="0" fontId="10" fillId="0" borderId="12" xfId="0" applyFont="1" applyBorder="1">
      <alignment vertical="center"/>
    </xf>
    <xf numFmtId="38" fontId="17" fillId="0" borderId="14" xfId="2" applyFont="1" applyBorder="1">
      <alignment vertical="center"/>
    </xf>
    <xf numFmtId="38" fontId="17" fillId="0" borderId="14" xfId="2" applyFont="1" applyFill="1" applyBorder="1">
      <alignment vertical="center"/>
    </xf>
    <xf numFmtId="38" fontId="8" fillId="0" borderId="15" xfId="0" applyNumberFormat="1" applyFont="1" applyBorder="1">
      <alignment vertical="center"/>
    </xf>
    <xf numFmtId="0" fontId="10" fillId="0" borderId="37" xfId="0" applyFont="1" applyBorder="1" applyAlignment="1">
      <alignment horizontal="center" vertical="center"/>
    </xf>
    <xf numFmtId="38" fontId="17" fillId="0" borderId="37" xfId="2" applyFont="1" applyBorder="1">
      <alignment vertical="center"/>
    </xf>
    <xf numFmtId="38" fontId="17" fillId="0" borderId="37" xfId="2" applyFont="1" applyFill="1" applyBorder="1">
      <alignment vertical="center"/>
    </xf>
    <xf numFmtId="38" fontId="8" fillId="0" borderId="37" xfId="0" applyNumberFormat="1" applyFont="1" applyBorder="1">
      <alignment vertical="center"/>
    </xf>
    <xf numFmtId="0" fontId="10" fillId="0" borderId="38" xfId="0" applyFont="1" applyBorder="1" applyAlignment="1">
      <alignment horizontal="center" vertical="center"/>
    </xf>
    <xf numFmtId="38" fontId="17" fillId="0" borderId="38" xfId="2" applyFont="1" applyBorder="1">
      <alignment vertical="center"/>
    </xf>
    <xf numFmtId="38" fontId="17" fillId="0" borderId="38" xfId="2" applyFont="1" applyFill="1" applyBorder="1">
      <alignment vertical="center"/>
    </xf>
    <xf numFmtId="38" fontId="8" fillId="0" borderId="38" xfId="0" applyNumberFormat="1" applyFont="1" applyBorder="1">
      <alignment vertical="center"/>
    </xf>
    <xf numFmtId="0" fontId="10" fillId="0" borderId="24" xfId="0" applyFont="1" applyBorder="1">
      <alignment vertical="center"/>
    </xf>
    <xf numFmtId="0" fontId="10" fillId="0" borderId="25" xfId="0" applyFont="1" applyBorder="1">
      <alignment vertical="center"/>
    </xf>
    <xf numFmtId="38" fontId="8" fillId="0" borderId="39" xfId="0" applyNumberFormat="1" applyFont="1" applyBorder="1">
      <alignment vertical="center"/>
    </xf>
    <xf numFmtId="38" fontId="18" fillId="0" borderId="0" xfId="1" applyFont="1">
      <alignment vertical="center"/>
    </xf>
    <xf numFmtId="38" fontId="0" fillId="0" borderId="0" xfId="1" applyFont="1">
      <alignment vertical="center"/>
    </xf>
    <xf numFmtId="38" fontId="0" fillId="0" borderId="0" xfId="1" applyFont="1" applyAlignment="1">
      <alignment horizontal="right" vertical="center"/>
    </xf>
    <xf numFmtId="38" fontId="0" fillId="0" borderId="4" xfId="1" applyFont="1" applyBorder="1" applyAlignment="1">
      <alignment horizontal="center" vertical="center"/>
    </xf>
    <xf numFmtId="38" fontId="20" fillId="0" borderId="4" xfId="1" applyFont="1" applyBorder="1" applyAlignment="1">
      <alignment horizontal="center" vertical="center"/>
    </xf>
    <xf numFmtId="38" fontId="0" fillId="0" borderId="4" xfId="1" applyFont="1" applyBorder="1">
      <alignment vertical="center"/>
    </xf>
    <xf numFmtId="38" fontId="0" fillId="0" borderId="4" xfId="1" applyNumberFormat="1" applyFont="1" applyBorder="1">
      <alignment vertical="center"/>
    </xf>
    <xf numFmtId="38" fontId="5" fillId="0" borderId="4" xfId="1" applyFont="1" applyBorder="1">
      <alignment vertical="center"/>
    </xf>
    <xf numFmtId="38" fontId="1" fillId="0" borderId="4" xfId="1" applyFont="1" applyBorder="1" applyAlignment="1">
      <alignment horizontal="center" vertical="center"/>
    </xf>
    <xf numFmtId="38" fontId="5" fillId="0" borderId="4" xfId="1" applyFont="1" applyFill="1" applyBorder="1">
      <alignment vertical="center"/>
    </xf>
    <xf numFmtId="38" fontId="0" fillId="0" borderId="17" xfId="1" applyFont="1" applyBorder="1">
      <alignment vertical="center"/>
    </xf>
    <xf numFmtId="38" fontId="0" fillId="0" borderId="0" xfId="1" applyFont="1" applyBorder="1">
      <alignment vertical="center"/>
    </xf>
    <xf numFmtId="3" fontId="0" fillId="0" borderId="0" xfId="0" applyNumberFormat="1">
      <alignment vertical="center"/>
    </xf>
    <xf numFmtId="3" fontId="20" fillId="0" borderId="0" xfId="2" applyNumberFormat="1" applyFont="1" applyBorder="1">
      <alignment vertical="center"/>
    </xf>
    <xf numFmtId="3" fontId="20" fillId="0" borderId="0" xfId="3" applyNumberFormat="1" applyFont="1" applyBorder="1" applyAlignment="1">
      <alignment horizontal="right" vertical="center" shrinkToFit="1"/>
    </xf>
    <xf numFmtId="3" fontId="20" fillId="0" borderId="4" xfId="2" applyNumberFormat="1" applyFont="1" applyBorder="1" applyAlignment="1">
      <alignment horizontal="center" vertical="center"/>
    </xf>
    <xf numFmtId="3" fontId="20" fillId="0" borderId="16" xfId="3" applyNumberFormat="1" applyFont="1" applyBorder="1" applyAlignment="1">
      <alignment horizontal="center" vertical="center" shrinkToFit="1"/>
    </xf>
    <xf numFmtId="3" fontId="20" fillId="0" borderId="4" xfId="2" applyNumberFormat="1" applyFont="1" applyFill="1" applyBorder="1">
      <alignment vertical="center"/>
    </xf>
    <xf numFmtId="3" fontId="20" fillId="0" borderId="4" xfId="2" applyNumberFormat="1" applyFont="1" applyBorder="1" applyAlignment="1">
      <alignment vertical="center" wrapText="1"/>
    </xf>
    <xf numFmtId="3" fontId="20" fillId="0" borderId="16" xfId="2" applyNumberFormat="1" applyFont="1" applyBorder="1" applyAlignment="1">
      <alignment horizontal="left" vertical="center" shrinkToFit="1"/>
    </xf>
    <xf numFmtId="3" fontId="20" fillId="0" borderId="17" xfId="2" applyNumberFormat="1" applyFont="1" applyBorder="1" applyAlignment="1">
      <alignment horizontal="left" vertical="center" shrinkToFit="1"/>
    </xf>
    <xf numFmtId="3" fontId="20" fillId="0" borderId="4" xfId="2" applyNumberFormat="1" applyFont="1" applyBorder="1">
      <alignment vertical="center"/>
    </xf>
    <xf numFmtId="3" fontId="23" fillId="0" borderId="23" xfId="3" applyNumberFormat="1" applyFont="1" applyBorder="1" applyAlignment="1">
      <alignment horizontal="center" vertical="center" wrapText="1"/>
    </xf>
    <xf numFmtId="3" fontId="20" fillId="0" borderId="19" xfId="2" applyNumberFormat="1" applyFont="1" applyFill="1" applyBorder="1" applyAlignment="1">
      <alignment horizontal="right" vertical="center"/>
    </xf>
    <xf numFmtId="3" fontId="20" fillId="0" borderId="19" xfId="2" applyNumberFormat="1" applyFont="1" applyBorder="1" applyAlignment="1">
      <alignment horizontal="right" vertical="center"/>
    </xf>
    <xf numFmtId="3" fontId="20" fillId="0" borderId="18" xfId="2" applyNumberFormat="1" applyFont="1" applyBorder="1" applyAlignment="1">
      <alignment vertical="center" wrapText="1"/>
    </xf>
    <xf numFmtId="0" fontId="25" fillId="0" borderId="17" xfId="0" applyFont="1" applyBorder="1" applyAlignment="1">
      <alignment horizontal="center" vertical="center" wrapText="1"/>
    </xf>
    <xf numFmtId="3" fontId="20" fillId="0" borderId="12" xfId="2" applyNumberFormat="1" applyFont="1" applyFill="1" applyBorder="1" applyAlignment="1">
      <alignment horizontal="right" vertical="center"/>
    </xf>
    <xf numFmtId="3" fontId="20" fillId="0" borderId="12" xfId="2" applyNumberFormat="1" applyFont="1" applyBorder="1" applyAlignment="1">
      <alignment horizontal="right" vertical="center"/>
    </xf>
    <xf numFmtId="3" fontId="23" fillId="0" borderId="16" xfId="2" applyNumberFormat="1" applyFont="1" applyBorder="1" applyAlignment="1">
      <alignment horizontal="left" vertical="center" wrapText="1" shrinkToFit="1"/>
    </xf>
    <xf numFmtId="3" fontId="23" fillId="0" borderId="17" xfId="2" applyNumberFormat="1" applyFont="1" applyBorder="1" applyAlignment="1">
      <alignment horizontal="left" vertical="center" wrapText="1" shrinkToFit="1"/>
    </xf>
    <xf numFmtId="0" fontId="0" fillId="0" borderId="4" xfId="0" applyBorder="1" applyAlignment="1">
      <alignment horizontal="center" vertical="center" wrapText="1"/>
    </xf>
    <xf numFmtId="3" fontId="20" fillId="0" borderId="4" xfId="2" applyNumberFormat="1" applyFont="1" applyFill="1" applyBorder="1" applyAlignment="1">
      <alignment horizontal="right" vertical="center"/>
    </xf>
    <xf numFmtId="3" fontId="20" fillId="0" borderId="4" xfId="2" applyNumberFormat="1" applyFont="1" applyBorder="1" applyAlignment="1">
      <alignment horizontal="right" vertical="center"/>
    </xf>
    <xf numFmtId="0" fontId="25" fillId="0" borderId="23" xfId="0" applyFont="1" applyBorder="1" applyAlignment="1">
      <alignment horizontal="center" vertical="center" wrapText="1"/>
    </xf>
    <xf numFmtId="3" fontId="20" fillId="0" borderId="18" xfId="2" applyNumberFormat="1" applyFont="1" applyFill="1" applyBorder="1" applyAlignment="1">
      <alignment horizontal="right" vertical="center"/>
    </xf>
    <xf numFmtId="3" fontId="20" fillId="0" borderId="18" xfId="2" applyNumberFormat="1" applyFont="1" applyBorder="1" applyAlignment="1">
      <alignment horizontal="right" vertical="center"/>
    </xf>
    <xf numFmtId="3" fontId="23" fillId="0" borderId="22" xfId="2" applyNumberFormat="1" applyFont="1" applyBorder="1" applyAlignment="1">
      <alignment horizontal="left" vertical="center" wrapText="1" shrinkToFit="1"/>
    </xf>
    <xf numFmtId="3" fontId="23" fillId="0" borderId="23" xfId="2" applyNumberFormat="1" applyFont="1" applyBorder="1" applyAlignment="1">
      <alignment horizontal="left" vertical="center" wrapText="1" shrinkToFit="1"/>
    </xf>
    <xf numFmtId="3" fontId="23" fillId="0" borderId="16" xfId="2" applyNumberFormat="1" applyFont="1" applyBorder="1" applyAlignment="1">
      <alignment vertical="center" wrapText="1" shrinkToFit="1"/>
    </xf>
    <xf numFmtId="3" fontId="23" fillId="0" borderId="17" xfId="2" applyNumberFormat="1" applyFont="1" applyBorder="1" applyAlignment="1">
      <alignment vertical="center" wrapText="1" shrinkToFit="1"/>
    </xf>
    <xf numFmtId="0" fontId="0" fillId="0" borderId="17" xfId="0" applyBorder="1" applyAlignment="1">
      <alignment horizontal="center" vertical="center" wrapText="1"/>
    </xf>
    <xf numFmtId="3" fontId="20" fillId="0" borderId="18" xfId="2" applyNumberFormat="1" applyFont="1" applyBorder="1">
      <alignment vertical="center"/>
    </xf>
    <xf numFmtId="3" fontId="20" fillId="0" borderId="0" xfId="3" applyNumberFormat="1" applyFont="1" applyBorder="1">
      <alignment vertical="center"/>
    </xf>
    <xf numFmtId="3" fontId="20" fillId="0" borderId="0" xfId="3" applyNumberFormat="1" applyFont="1" applyBorder="1" applyAlignment="1">
      <alignment vertical="center" shrinkToFit="1"/>
    </xf>
    <xf numFmtId="180" fontId="20" fillId="0" borderId="4" xfId="2" applyNumberFormat="1" applyFont="1" applyBorder="1" applyAlignment="1">
      <alignment vertical="center" wrapText="1"/>
    </xf>
    <xf numFmtId="3" fontId="20" fillId="0" borderId="4" xfId="3" applyNumberFormat="1" applyFont="1" applyBorder="1">
      <alignment vertical="center"/>
    </xf>
    <xf numFmtId="3" fontId="20" fillId="0" borderId="4" xfId="3" applyNumberFormat="1" applyFont="1" applyFill="1" applyBorder="1">
      <alignment vertical="center"/>
    </xf>
    <xf numFmtId="180" fontId="20" fillId="0" borderId="4" xfId="2" applyNumberFormat="1" applyFont="1" applyFill="1" applyBorder="1" applyAlignment="1">
      <alignment vertical="center" wrapText="1"/>
    </xf>
    <xf numFmtId="3" fontId="20" fillId="0" borderId="4" xfId="3" applyNumberFormat="1" applyFont="1" applyBorder="1" applyAlignment="1">
      <alignment vertical="center" shrinkToFit="1"/>
    </xf>
    <xf numFmtId="180" fontId="20" fillId="0" borderId="4" xfId="2" applyNumberFormat="1" applyFont="1" applyBorder="1">
      <alignment vertical="center"/>
    </xf>
    <xf numFmtId="3" fontId="20" fillId="0" borderId="0" xfId="2" applyNumberFormat="1" applyFont="1" applyBorder="1" applyAlignment="1">
      <alignment vertical="center" wrapText="1"/>
    </xf>
    <xf numFmtId="3" fontId="0" fillId="0" borderId="17" xfId="0" applyNumberFormat="1" applyBorder="1">
      <alignment vertical="center"/>
    </xf>
    <xf numFmtId="3" fontId="20" fillId="0" borderId="16" xfId="3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2" fontId="0" fillId="0" borderId="47" xfId="0" applyNumberFormat="1" applyBorder="1">
      <alignment vertical="center"/>
    </xf>
    <xf numFmtId="0" fontId="0" fillId="0" borderId="47" xfId="0" applyBorder="1">
      <alignment vertical="center"/>
    </xf>
    <xf numFmtId="42" fontId="0" fillId="0" borderId="18" xfId="0" applyNumberFormat="1" applyBorder="1">
      <alignment vertical="center"/>
    </xf>
    <xf numFmtId="0" fontId="0" fillId="0" borderId="18" xfId="0" applyBorder="1">
      <alignment vertical="center"/>
    </xf>
    <xf numFmtId="0" fontId="0" fillId="0" borderId="12" xfId="0" applyBorder="1" applyAlignment="1">
      <alignment horizontal="center" vertical="center"/>
    </xf>
    <xf numFmtId="42" fontId="0" fillId="0" borderId="4" xfId="0" applyNumberFormat="1" applyBorder="1">
      <alignment vertical="center"/>
    </xf>
    <xf numFmtId="0" fontId="0" fillId="0" borderId="12" xfId="0" applyBorder="1">
      <alignment vertical="center"/>
    </xf>
    <xf numFmtId="0" fontId="0" fillId="0" borderId="4" xfId="0" applyBorder="1" applyAlignment="1">
      <alignment vertical="center" wrapText="1"/>
    </xf>
    <xf numFmtId="42" fontId="0" fillId="0" borderId="19" xfId="0" applyNumberFormat="1" applyBorder="1">
      <alignment vertical="center"/>
    </xf>
    <xf numFmtId="0" fontId="0" fillId="0" borderId="19" xfId="0" applyBorder="1">
      <alignment vertical="center"/>
    </xf>
    <xf numFmtId="42" fontId="0" fillId="0" borderId="4" xfId="0" applyNumberFormat="1" applyFill="1" applyBorder="1">
      <alignment vertical="center"/>
    </xf>
    <xf numFmtId="0" fontId="0" fillId="0" borderId="1" xfId="0" applyBorder="1">
      <alignment vertical="center"/>
    </xf>
    <xf numFmtId="42" fontId="0" fillId="0" borderId="0" xfId="0" applyNumberFormat="1" applyBorder="1">
      <alignment vertical="center"/>
    </xf>
    <xf numFmtId="0" fontId="2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21" fillId="0" borderId="0" xfId="3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3" fontId="20" fillId="0" borderId="0" xfId="3" applyNumberFormat="1" applyFont="1" applyBorder="1" applyAlignment="1">
      <alignment horizontal="center" vertical="center"/>
    </xf>
    <xf numFmtId="3" fontId="20" fillId="0" borderId="16" xfId="3" applyNumberFormat="1" applyFont="1" applyBorder="1" applyAlignment="1">
      <alignment horizontal="center" vertical="center"/>
    </xf>
    <xf numFmtId="3" fontId="20" fillId="0" borderId="42" xfId="3" applyNumberFormat="1" applyFont="1" applyBorder="1" applyAlignment="1">
      <alignment horizontal="center" vertical="center"/>
    </xf>
    <xf numFmtId="3" fontId="20" fillId="0" borderId="17" xfId="3" applyNumberFormat="1" applyFont="1" applyBorder="1" applyAlignment="1">
      <alignment horizontal="center" vertical="center"/>
    </xf>
    <xf numFmtId="3" fontId="20" fillId="0" borderId="16" xfId="3" applyNumberFormat="1" applyFont="1" applyBorder="1" applyAlignment="1">
      <alignment horizontal="center" vertical="center" shrinkToFit="1"/>
    </xf>
    <xf numFmtId="3" fontId="20" fillId="0" borderId="17" xfId="3" applyNumberFormat="1" applyFont="1" applyBorder="1" applyAlignment="1">
      <alignment horizontal="center" vertical="center" shrinkToFit="1"/>
    </xf>
    <xf numFmtId="3" fontId="20" fillId="0" borderId="16" xfId="2" applyNumberFormat="1" applyFont="1" applyBorder="1" applyAlignment="1">
      <alignment horizontal="left" vertical="center" shrinkToFit="1"/>
    </xf>
    <xf numFmtId="3" fontId="20" fillId="0" borderId="17" xfId="2" applyNumberFormat="1" applyFont="1" applyBorder="1" applyAlignment="1">
      <alignment horizontal="left" vertical="center" shrinkToFit="1"/>
    </xf>
    <xf numFmtId="3" fontId="24" fillId="0" borderId="22" xfId="2" applyNumberFormat="1" applyFont="1" applyBorder="1" applyAlignment="1">
      <alignment horizontal="left" vertical="center" wrapText="1" shrinkToFit="1"/>
    </xf>
    <xf numFmtId="3" fontId="24" fillId="0" borderId="23" xfId="2" applyNumberFormat="1" applyFont="1" applyBorder="1" applyAlignment="1">
      <alignment horizontal="left" vertical="center" wrapText="1" shrinkToFit="1"/>
    </xf>
    <xf numFmtId="3" fontId="23" fillId="0" borderId="16" xfId="2" applyNumberFormat="1" applyFont="1" applyBorder="1" applyAlignment="1">
      <alignment horizontal="left" vertical="center" wrapText="1" shrinkToFit="1"/>
    </xf>
    <xf numFmtId="3" fontId="23" fillId="0" borderId="17" xfId="2" applyNumberFormat="1" applyFont="1" applyBorder="1" applyAlignment="1">
      <alignment horizontal="left" vertical="center" wrapText="1" shrinkToFit="1"/>
    </xf>
    <xf numFmtId="3" fontId="23" fillId="0" borderId="16" xfId="2" applyNumberFormat="1" applyFont="1" applyBorder="1" applyAlignment="1">
      <alignment vertical="center" wrapText="1" shrinkToFit="1"/>
    </xf>
    <xf numFmtId="3" fontId="23" fillId="0" borderId="17" xfId="2" applyNumberFormat="1" applyFont="1" applyBorder="1" applyAlignment="1">
      <alignment vertical="center" wrapText="1" shrinkToFit="1"/>
    </xf>
    <xf numFmtId="3" fontId="20" fillId="0" borderId="22" xfId="3" applyNumberFormat="1" applyFont="1" applyBorder="1" applyAlignment="1">
      <alignment horizontal="center" vertical="center"/>
    </xf>
    <xf numFmtId="3" fontId="20" fillId="0" borderId="43" xfId="3" applyNumberFormat="1" applyFont="1" applyBorder="1" applyAlignment="1">
      <alignment horizontal="center" vertical="center"/>
    </xf>
    <xf numFmtId="3" fontId="20" fillId="0" borderId="23" xfId="3" applyNumberFormat="1" applyFont="1" applyBorder="1" applyAlignment="1">
      <alignment horizontal="center" vertical="center"/>
    </xf>
    <xf numFmtId="3" fontId="20" fillId="0" borderId="22" xfId="2" applyNumberFormat="1" applyFont="1" applyBorder="1" applyAlignment="1">
      <alignment horizontal="left" vertical="center" shrinkToFit="1"/>
    </xf>
    <xf numFmtId="3" fontId="20" fillId="0" borderId="23" xfId="2" applyNumberFormat="1" applyFont="1" applyBorder="1" applyAlignment="1">
      <alignment horizontal="left" vertical="center" shrinkToFit="1"/>
    </xf>
    <xf numFmtId="3" fontId="20" fillId="0" borderId="4" xfId="3" applyNumberFormat="1" applyFont="1" applyBorder="1" applyAlignment="1">
      <alignment horizontal="center" vertical="center"/>
    </xf>
    <xf numFmtId="3" fontId="20" fillId="0" borderId="4" xfId="3" applyNumberFormat="1" applyFont="1" applyBorder="1" applyAlignment="1">
      <alignment horizontal="center" vertical="center" shrinkToFit="1"/>
    </xf>
    <xf numFmtId="3" fontId="20" fillId="0" borderId="4" xfId="3" applyNumberFormat="1" applyFont="1" applyBorder="1" applyAlignment="1">
      <alignment horizontal="left" vertical="center" shrinkToFit="1"/>
    </xf>
    <xf numFmtId="3" fontId="20" fillId="0" borderId="4" xfId="2" applyNumberFormat="1" applyFont="1" applyBorder="1" applyAlignment="1">
      <alignment horizontal="center" vertical="center"/>
    </xf>
    <xf numFmtId="3" fontId="20" fillId="0" borderId="16" xfId="2" applyNumberFormat="1" applyFont="1" applyBorder="1" applyAlignment="1">
      <alignment horizontal="center" vertical="center"/>
    </xf>
    <xf numFmtId="3" fontId="20" fillId="0" borderId="12" xfId="3" applyNumberFormat="1" applyFont="1" applyBorder="1" applyAlignment="1">
      <alignment horizontal="center" vertical="center" textRotation="255"/>
    </xf>
    <xf numFmtId="3" fontId="20" fillId="0" borderId="19" xfId="3" applyNumberFormat="1" applyFont="1" applyBorder="1" applyAlignment="1">
      <alignment horizontal="center" vertical="center" textRotation="255"/>
    </xf>
    <xf numFmtId="3" fontId="20" fillId="0" borderId="18" xfId="3" applyNumberFormat="1" applyFont="1" applyBorder="1" applyAlignment="1">
      <alignment horizontal="center" vertical="center" textRotation="255"/>
    </xf>
    <xf numFmtId="3" fontId="20" fillId="0" borderId="4" xfId="3" applyNumberFormat="1" applyFont="1" applyBorder="1" applyAlignment="1">
      <alignment horizontal="center" vertical="center" textRotation="255" shrinkToFit="1"/>
    </xf>
    <xf numFmtId="3" fontId="20" fillId="0" borderId="19" xfId="3" applyNumberFormat="1" applyFont="1" applyBorder="1" applyAlignment="1">
      <alignment horizontal="center" vertical="center" textRotation="255" wrapText="1"/>
    </xf>
    <xf numFmtId="3" fontId="20" fillId="0" borderId="18" xfId="3" applyNumberFormat="1" applyFont="1" applyBorder="1" applyAlignment="1">
      <alignment horizontal="center" vertical="center" textRotation="255" wrapText="1"/>
    </xf>
    <xf numFmtId="3" fontId="20" fillId="0" borderId="4" xfId="3" applyNumberFormat="1" applyFont="1" applyBorder="1" applyAlignment="1">
      <alignment horizontal="center" vertical="center" textRotation="255" wrapText="1"/>
    </xf>
    <xf numFmtId="38" fontId="0" fillId="0" borderId="0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18" xfId="1" applyFont="1" applyBorder="1" applyAlignment="1">
      <alignment horizontal="center" vertical="center"/>
    </xf>
    <xf numFmtId="38" fontId="19" fillId="0" borderId="12" xfId="1" applyFont="1" applyBorder="1" applyAlignment="1">
      <alignment horizontal="center" vertical="center"/>
    </xf>
    <xf numFmtId="38" fontId="19" fillId="0" borderId="18" xfId="1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top"/>
    </xf>
    <xf numFmtId="0" fontId="0" fillId="0" borderId="30" xfId="0" applyFont="1" applyBorder="1" applyAlignment="1">
      <alignment horizontal="center" vertical="top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top"/>
    </xf>
    <xf numFmtId="0" fontId="0" fillId="0" borderId="27" xfId="0" applyFont="1" applyBorder="1" applyAlignment="1">
      <alignment horizontal="center" vertical="top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5" xfId="0" applyFont="1" applyFill="1" applyBorder="1" applyAlignment="1">
      <alignment vertical="center"/>
    </xf>
    <xf numFmtId="0" fontId="10" fillId="0" borderId="33" xfId="0" applyFont="1" applyFill="1" applyBorder="1" applyAlignment="1">
      <alignment vertical="center"/>
    </xf>
    <xf numFmtId="0" fontId="10" fillId="0" borderId="32" xfId="0" applyFont="1" applyFill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84" fontId="0" fillId="0" borderId="16" xfId="0" applyNumberFormat="1" applyFont="1" applyBorder="1" applyAlignment="1">
      <alignment horizontal="center" vertical="top"/>
    </xf>
    <xf numFmtId="184" fontId="0" fillId="0" borderId="17" xfId="0" applyNumberFormat="1" applyFont="1" applyBorder="1" applyAlignment="1">
      <alignment horizontal="center" vertical="top"/>
    </xf>
    <xf numFmtId="41" fontId="5" fillId="0" borderId="16" xfId="2" applyNumberFormat="1" applyFont="1" applyBorder="1" applyAlignment="1">
      <alignment horizontal="right" vertical="center"/>
    </xf>
    <xf numFmtId="41" fontId="5" fillId="0" borderId="17" xfId="2" applyNumberFormat="1" applyFont="1" applyBorder="1" applyAlignment="1">
      <alignment horizontal="right" vertical="center"/>
    </xf>
    <xf numFmtId="41" fontId="5" fillId="0" borderId="20" xfId="2" applyNumberFormat="1" applyFont="1" applyBorder="1" applyAlignment="1">
      <alignment horizontal="right" vertical="center"/>
    </xf>
    <xf numFmtId="41" fontId="5" fillId="0" borderId="21" xfId="2" applyNumberFormat="1" applyFont="1" applyBorder="1" applyAlignment="1">
      <alignment horizontal="right" vertical="center"/>
    </xf>
    <xf numFmtId="184" fontId="8" fillId="0" borderId="22" xfId="0" applyNumberFormat="1" applyFont="1" applyBorder="1" applyAlignment="1">
      <alignment horizontal="right" vertical="center"/>
    </xf>
    <xf numFmtId="184" fontId="8" fillId="0" borderId="23" xfId="0" applyNumberFormat="1" applyFont="1" applyBorder="1" applyAlignment="1">
      <alignment horizontal="right" vertical="center"/>
    </xf>
    <xf numFmtId="184" fontId="8" fillId="0" borderId="16" xfId="0" applyNumberFormat="1" applyFont="1" applyBorder="1" applyAlignment="1">
      <alignment horizontal="right" vertical="center"/>
    </xf>
    <xf numFmtId="184" fontId="8" fillId="0" borderId="17" xfId="0" applyNumberFormat="1" applyFont="1" applyBorder="1" applyAlignment="1">
      <alignment horizontal="right" vertical="center"/>
    </xf>
    <xf numFmtId="184" fontId="10" fillId="0" borderId="16" xfId="0" applyNumberFormat="1" applyFont="1" applyBorder="1" applyAlignment="1">
      <alignment horizontal="center" vertical="center"/>
    </xf>
    <xf numFmtId="184" fontId="10" fillId="0" borderId="17" xfId="0" applyNumberFormat="1" applyFont="1" applyBorder="1" applyAlignment="1">
      <alignment horizontal="center" vertical="center"/>
    </xf>
    <xf numFmtId="184" fontId="10" fillId="0" borderId="24" xfId="0" applyNumberFormat="1" applyFont="1" applyBorder="1" applyAlignment="1">
      <alignment horizontal="center" vertical="center" wrapText="1"/>
    </xf>
    <xf numFmtId="184" fontId="10" fillId="0" borderId="25" xfId="0" applyNumberFormat="1" applyFont="1" applyBorder="1" applyAlignment="1">
      <alignment horizontal="center" vertical="center" wrapText="1"/>
    </xf>
    <xf numFmtId="184" fontId="10" fillId="0" borderId="26" xfId="0" applyNumberFormat="1" applyFont="1" applyBorder="1" applyAlignment="1">
      <alignment horizontal="center" vertical="center"/>
    </xf>
    <xf numFmtId="184" fontId="10" fillId="0" borderId="27" xfId="0" applyNumberFormat="1" applyFont="1" applyBorder="1" applyAlignment="1">
      <alignment horizontal="center" vertical="center"/>
    </xf>
    <xf numFmtId="184" fontId="10" fillId="0" borderId="29" xfId="0" applyNumberFormat="1" applyFont="1" applyBorder="1" applyAlignment="1">
      <alignment horizontal="center" vertical="center"/>
    </xf>
    <xf numFmtId="184" fontId="10" fillId="0" borderId="30" xfId="0" applyNumberFormat="1" applyFont="1" applyBorder="1" applyAlignment="1">
      <alignment horizontal="center" vertical="center"/>
    </xf>
    <xf numFmtId="184" fontId="15" fillId="0" borderId="16" xfId="0" applyNumberFormat="1" applyFont="1" applyBorder="1" applyAlignment="1">
      <alignment horizontal="center" vertical="center" shrinkToFit="1"/>
    </xf>
    <xf numFmtId="184" fontId="15" fillId="0" borderId="17" xfId="0" applyNumberFormat="1" applyFont="1" applyBorder="1" applyAlignment="1">
      <alignment horizontal="center" vertical="center" shrinkToFit="1"/>
    </xf>
    <xf numFmtId="184" fontId="16" fillId="0" borderId="16" xfId="0" applyNumberFormat="1" applyFont="1" applyBorder="1" applyAlignment="1">
      <alignment horizontal="center" vertical="center"/>
    </xf>
    <xf numFmtId="184" fontId="16" fillId="0" borderId="17" xfId="0" applyNumberFormat="1" applyFont="1" applyBorder="1" applyAlignment="1">
      <alignment horizontal="center" vertical="center"/>
    </xf>
    <xf numFmtId="184" fontId="16" fillId="0" borderId="20" xfId="0" applyNumberFormat="1" applyFont="1" applyBorder="1" applyAlignment="1">
      <alignment horizontal="center" vertical="center"/>
    </xf>
    <xf numFmtId="184" fontId="16" fillId="0" borderId="21" xfId="0" applyNumberFormat="1" applyFont="1" applyBorder="1" applyAlignment="1">
      <alignment horizontal="center" vertical="center"/>
    </xf>
    <xf numFmtId="184" fontId="10" fillId="0" borderId="31" xfId="0" applyNumberFormat="1" applyFont="1" applyBorder="1" applyAlignment="1">
      <alignment horizontal="center" vertical="center"/>
    </xf>
    <xf numFmtId="184" fontId="10" fillId="0" borderId="32" xfId="0" applyNumberFormat="1" applyFont="1" applyBorder="1" applyAlignment="1">
      <alignment horizontal="center" vertical="center"/>
    </xf>
    <xf numFmtId="184" fontId="10" fillId="0" borderId="20" xfId="0" applyNumberFormat="1" applyFont="1" applyBorder="1" applyAlignment="1">
      <alignment horizontal="center" vertical="center"/>
    </xf>
    <xf numFmtId="184" fontId="10" fillId="0" borderId="21" xfId="0" applyNumberFormat="1" applyFont="1" applyBorder="1" applyAlignment="1">
      <alignment horizontal="center" vertical="center"/>
    </xf>
    <xf numFmtId="184" fontId="10" fillId="0" borderId="22" xfId="0" applyNumberFormat="1" applyFont="1" applyBorder="1" applyAlignment="1">
      <alignment horizontal="center" vertical="center"/>
    </xf>
    <xf numFmtId="184" fontId="10" fillId="0" borderId="2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/>
    </xf>
    <xf numFmtId="0" fontId="30" fillId="0" borderId="0" xfId="0" applyFont="1" applyAlignment="1">
      <alignment horizontal="center" vertical="center"/>
    </xf>
    <xf numFmtId="3" fontId="20" fillId="0" borderId="48" xfId="2" applyNumberFormat="1" applyFont="1" applyBorder="1" applyAlignment="1">
      <alignment horizontal="center" vertical="center"/>
    </xf>
    <xf numFmtId="3" fontId="33" fillId="0" borderId="48" xfId="2" applyNumberFormat="1" applyFont="1" applyBorder="1" applyAlignment="1">
      <alignment horizontal="center" vertical="center"/>
    </xf>
    <xf numFmtId="184" fontId="34" fillId="0" borderId="16" xfId="0" applyNumberFormat="1" applyFont="1" applyBorder="1" applyAlignment="1">
      <alignment horizontal="center" vertical="center"/>
    </xf>
    <xf numFmtId="184" fontId="34" fillId="0" borderId="17" xfId="0" applyNumberFormat="1" applyFont="1" applyBorder="1" applyAlignment="1">
      <alignment horizontal="center" vertical="center"/>
    </xf>
    <xf numFmtId="184" fontId="0" fillId="0" borderId="9" xfId="0" applyNumberFormat="1" applyFont="1" applyBorder="1" applyAlignment="1">
      <alignment horizontal="center" vertical="top"/>
    </xf>
    <xf numFmtId="184" fontId="0" fillId="0" borderId="29" xfId="0" applyNumberFormat="1" applyFont="1" applyBorder="1" applyAlignment="1">
      <alignment horizontal="center" vertical="top"/>
    </xf>
    <xf numFmtId="184" fontId="0" fillId="0" borderId="30" xfId="0" applyNumberFormat="1" applyFont="1" applyBorder="1" applyAlignment="1">
      <alignment horizontal="center" vertical="top"/>
    </xf>
    <xf numFmtId="184" fontId="0" fillId="0" borderId="2" xfId="0" applyNumberFormat="1" applyFont="1" applyBorder="1" applyAlignment="1">
      <alignment horizontal="center" vertical="top"/>
    </xf>
    <xf numFmtId="184" fontId="0" fillId="0" borderId="3" xfId="0" applyNumberFormat="1" applyFont="1" applyBorder="1" applyAlignment="1">
      <alignment horizontal="center" vertical="top"/>
    </xf>
    <xf numFmtId="184" fontId="10" fillId="0" borderId="6" xfId="0" applyNumberFormat="1" applyFont="1" applyBorder="1" applyAlignment="1">
      <alignment horizontal="center" vertical="center"/>
    </xf>
    <xf numFmtId="184" fontId="8" fillId="0" borderId="5" xfId="0" applyNumberFormat="1" applyFont="1" applyBorder="1">
      <alignment vertical="center"/>
    </xf>
    <xf numFmtId="184" fontId="10" fillId="0" borderId="11" xfId="0" applyNumberFormat="1" applyFont="1" applyBorder="1" applyAlignment="1">
      <alignment horizontal="center" vertical="center"/>
    </xf>
    <xf numFmtId="184" fontId="8" fillId="0" borderId="39" xfId="0" applyNumberFormat="1" applyFont="1" applyBorder="1">
      <alignment vertical="center"/>
    </xf>
    <xf numFmtId="184" fontId="10" fillId="0" borderId="10" xfId="0" applyNumberFormat="1" applyFont="1" applyBorder="1" applyAlignment="1">
      <alignment horizontal="center" vertical="center"/>
    </xf>
    <xf numFmtId="184" fontId="8" fillId="0" borderId="49" xfId="0" applyNumberFormat="1" applyFont="1" applyBorder="1">
      <alignment vertical="center"/>
    </xf>
    <xf numFmtId="184" fontId="10" fillId="0" borderId="9" xfId="0" applyNumberFormat="1" applyFont="1" applyFill="1" applyBorder="1" applyAlignment="1">
      <alignment horizontal="center" vertical="center"/>
    </xf>
    <xf numFmtId="184" fontId="8" fillId="0" borderId="50" xfId="0" applyNumberFormat="1" applyFont="1" applyBorder="1">
      <alignment vertical="center"/>
    </xf>
    <xf numFmtId="184" fontId="10" fillId="0" borderId="36" xfId="0" applyNumberFormat="1" applyFont="1" applyFill="1" applyBorder="1" applyAlignment="1">
      <alignment horizontal="center" vertical="center"/>
    </xf>
    <xf numFmtId="184" fontId="10" fillId="0" borderId="6" xfId="0" applyNumberFormat="1" applyFont="1" applyFill="1" applyBorder="1" applyAlignment="1">
      <alignment horizontal="center" vertical="center"/>
    </xf>
    <xf numFmtId="184" fontId="8" fillId="0" borderId="8" xfId="0" applyNumberFormat="1" applyFont="1" applyBorder="1">
      <alignment vertical="center"/>
    </xf>
    <xf numFmtId="184" fontId="10" fillId="0" borderId="10" xfId="0" applyNumberFormat="1" applyFont="1" applyFill="1" applyBorder="1" applyAlignment="1">
      <alignment horizontal="center" vertical="center"/>
    </xf>
    <xf numFmtId="184" fontId="10" fillId="0" borderId="34" xfId="0" applyNumberFormat="1" applyFont="1" applyFill="1" applyBorder="1" applyAlignment="1">
      <alignment horizontal="center" vertical="center"/>
    </xf>
    <xf numFmtId="184" fontId="10" fillId="0" borderId="35" xfId="0" applyNumberFormat="1" applyFont="1" applyFill="1" applyBorder="1" applyAlignment="1">
      <alignment horizontal="center" vertical="center"/>
    </xf>
    <xf numFmtId="184" fontId="5" fillId="0" borderId="8" xfId="2" applyNumberFormat="1" applyFont="1" applyFill="1" applyBorder="1">
      <alignment vertical="center"/>
    </xf>
    <xf numFmtId="184" fontId="10" fillId="0" borderId="13" xfId="0" applyNumberFormat="1" applyFont="1" applyFill="1" applyBorder="1" applyAlignment="1">
      <alignment horizontal="center" vertical="center"/>
    </xf>
    <xf numFmtId="184" fontId="5" fillId="0" borderId="15" xfId="2" applyNumberFormat="1" applyFont="1" applyFill="1" applyBorder="1">
      <alignment vertical="center"/>
    </xf>
    <xf numFmtId="184" fontId="10" fillId="0" borderId="34" xfId="0" applyNumberFormat="1" applyFont="1" applyBorder="1" applyAlignment="1">
      <alignment horizontal="center" vertical="center" wrapText="1"/>
    </xf>
    <xf numFmtId="184" fontId="10" fillId="0" borderId="35" xfId="0" applyNumberFormat="1" applyFont="1" applyBorder="1" applyAlignment="1">
      <alignment horizontal="center" vertical="center" wrapText="1"/>
    </xf>
    <xf numFmtId="184" fontId="10" fillId="0" borderId="13" xfId="0" applyNumberFormat="1" applyFont="1" applyBorder="1" applyAlignment="1">
      <alignment horizontal="center" vertical="center" wrapText="1"/>
    </xf>
    <xf numFmtId="180" fontId="8" fillId="0" borderId="49" xfId="0" applyNumberFormat="1" applyFont="1" applyBorder="1">
      <alignment vertical="center"/>
    </xf>
    <xf numFmtId="3" fontId="32" fillId="0" borderId="4" xfId="3" applyNumberFormat="1" applyFont="1" applyBorder="1" applyAlignment="1">
      <alignment horizontal="left" vertical="center" shrinkToFit="1"/>
    </xf>
    <xf numFmtId="42" fontId="35" fillId="0" borderId="19" xfId="0" applyNumberFormat="1" applyFont="1" applyBorder="1">
      <alignment vertical="center"/>
    </xf>
    <xf numFmtId="42" fontId="35" fillId="0" borderId="4" xfId="0" applyNumberFormat="1" applyFont="1" applyBorder="1">
      <alignment vertical="center"/>
    </xf>
    <xf numFmtId="0" fontId="27" fillId="0" borderId="4" xfId="0" applyFont="1" applyBorder="1">
      <alignment vertical="center"/>
    </xf>
    <xf numFmtId="0" fontId="28" fillId="0" borderId="12" xfId="0" applyFont="1" applyBorder="1">
      <alignment vertical="center"/>
    </xf>
    <xf numFmtId="38" fontId="28" fillId="0" borderId="0" xfId="1" applyFont="1">
      <alignment vertical="center"/>
    </xf>
  </cellXfs>
  <cellStyles count="4">
    <cellStyle name="桁区切り" xfId="1" builtinId="6"/>
    <cellStyle name="桁区切り 2" xfId="2" xr:uid="{00000000-0005-0000-0000-000028000000}"/>
    <cellStyle name="標準" xfId="0" builtinId="0"/>
    <cellStyle name="標準 2" xfId="3" xr:uid="{00000000-0005-0000-0000-000032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workbookViewId="0">
      <selection activeCell="D6" sqref="D6"/>
    </sheetView>
  </sheetViews>
  <sheetFormatPr defaultColWidth="9" defaultRowHeight="13.2" x14ac:dyDescent="0.2"/>
  <cols>
    <col min="1" max="1" width="4.6640625" customWidth="1"/>
    <col min="3" max="3" width="24.77734375" customWidth="1"/>
    <col min="4" max="4" width="15.109375" customWidth="1"/>
    <col min="5" max="5" width="32.44140625" customWidth="1"/>
  </cols>
  <sheetData>
    <row r="1" spans="1:8" ht="39.75" customHeight="1" x14ac:dyDescent="0.2">
      <c r="A1" s="397" t="s">
        <v>162</v>
      </c>
      <c r="B1" s="281"/>
      <c r="C1" s="281"/>
      <c r="D1" s="281"/>
      <c r="E1" s="281"/>
    </row>
    <row r="2" spans="1:8" ht="27.75" customHeight="1" x14ac:dyDescent="0.2"/>
    <row r="4" spans="1:8" x14ac:dyDescent="0.2">
      <c r="A4" s="282" t="s">
        <v>0</v>
      </c>
      <c r="B4" s="282"/>
    </row>
    <row r="6" spans="1:8" ht="31.5" customHeight="1" x14ac:dyDescent="0.2">
      <c r="A6" s="283" t="s">
        <v>1</v>
      </c>
      <c r="B6" s="284"/>
      <c r="C6" s="285"/>
      <c r="D6" s="267" t="s">
        <v>2</v>
      </c>
      <c r="E6" s="267" t="s">
        <v>3</v>
      </c>
    </row>
    <row r="7" spans="1:8" ht="30" customHeight="1" x14ac:dyDescent="0.2">
      <c r="A7" s="286" t="s">
        <v>4</v>
      </c>
      <c r="B7" s="287"/>
      <c r="C7" s="288"/>
      <c r="D7" s="268">
        <v>3391000</v>
      </c>
      <c r="E7" s="269" t="s">
        <v>5</v>
      </c>
    </row>
    <row r="8" spans="1:8" ht="30.75" customHeight="1" x14ac:dyDescent="0.2">
      <c r="A8" s="289" t="s">
        <v>6</v>
      </c>
      <c r="B8" s="290"/>
      <c r="C8" s="291"/>
      <c r="D8" s="270">
        <v>3391000</v>
      </c>
      <c r="E8" s="271"/>
    </row>
    <row r="10" spans="1:8" ht="26.25" customHeight="1" x14ac:dyDescent="0.2"/>
    <row r="11" spans="1:8" x14ac:dyDescent="0.2">
      <c r="A11" s="292" t="s">
        <v>7</v>
      </c>
      <c r="B11" s="292"/>
    </row>
    <row r="13" spans="1:8" ht="30" customHeight="1" x14ac:dyDescent="0.2">
      <c r="A13" s="283" t="s">
        <v>1</v>
      </c>
      <c r="B13" s="284"/>
      <c r="C13" s="285"/>
      <c r="D13" s="272" t="s">
        <v>2</v>
      </c>
      <c r="E13" s="272" t="s">
        <v>3</v>
      </c>
      <c r="H13" s="184"/>
    </row>
    <row r="14" spans="1:8" ht="30" customHeight="1" x14ac:dyDescent="0.2">
      <c r="A14" s="293" t="s">
        <v>8</v>
      </c>
      <c r="B14" s="283" t="s">
        <v>9</v>
      </c>
      <c r="C14" s="285"/>
      <c r="D14" s="273">
        <v>210000</v>
      </c>
      <c r="E14" s="432" t="s">
        <v>161</v>
      </c>
      <c r="H14" s="184"/>
    </row>
    <row r="15" spans="1:8" ht="30" customHeight="1" x14ac:dyDescent="0.2">
      <c r="A15" s="294"/>
      <c r="B15" s="283" t="s">
        <v>11</v>
      </c>
      <c r="C15" s="285"/>
      <c r="D15" s="273">
        <v>1680000</v>
      </c>
      <c r="E15" s="275" t="s">
        <v>12</v>
      </c>
    </row>
    <row r="16" spans="1:8" ht="30" customHeight="1" x14ac:dyDescent="0.2">
      <c r="A16" s="294"/>
      <c r="B16" s="296" t="s">
        <v>13</v>
      </c>
      <c r="C16" s="267" t="s">
        <v>14</v>
      </c>
      <c r="D16" s="273">
        <v>500000</v>
      </c>
      <c r="E16" s="68"/>
    </row>
    <row r="17" spans="1:11" ht="30" customHeight="1" x14ac:dyDescent="0.2">
      <c r="A17" s="294"/>
      <c r="B17" s="297"/>
      <c r="C17" s="267" t="s">
        <v>15</v>
      </c>
      <c r="D17" s="273">
        <v>350000</v>
      </c>
      <c r="E17" s="68"/>
    </row>
    <row r="18" spans="1:11" ht="30" customHeight="1" x14ac:dyDescent="0.2">
      <c r="A18" s="294"/>
      <c r="B18" s="297"/>
      <c r="C18" s="272" t="s">
        <v>16</v>
      </c>
      <c r="D18" s="429">
        <v>150000</v>
      </c>
      <c r="E18" s="277" t="s">
        <v>17</v>
      </c>
    </row>
    <row r="19" spans="1:11" ht="30" customHeight="1" x14ac:dyDescent="0.2">
      <c r="A19" s="294"/>
      <c r="B19" s="289"/>
      <c r="C19" s="267" t="s">
        <v>18</v>
      </c>
      <c r="D19" s="430">
        <v>300000</v>
      </c>
      <c r="E19" s="431" t="s">
        <v>159</v>
      </c>
    </row>
    <row r="20" spans="1:11" ht="30" customHeight="1" x14ac:dyDescent="0.2">
      <c r="A20" s="286" t="s">
        <v>20</v>
      </c>
      <c r="B20" s="287"/>
      <c r="C20" s="288"/>
      <c r="D20" s="268">
        <f>SUM(D14:D19)</f>
        <v>3190000</v>
      </c>
      <c r="E20" s="269"/>
      <c r="F20" s="279"/>
    </row>
    <row r="21" spans="1:11" ht="30" customHeight="1" x14ac:dyDescent="0.2">
      <c r="A21" s="294" t="s">
        <v>21</v>
      </c>
      <c r="B21" s="289" t="s">
        <v>22</v>
      </c>
      <c r="C21" s="291"/>
      <c r="D21" s="276">
        <v>50000</v>
      </c>
      <c r="E21" s="277" t="s">
        <v>23</v>
      </c>
      <c r="F21" s="279"/>
    </row>
    <row r="22" spans="1:11" ht="30" customHeight="1" x14ac:dyDescent="0.2">
      <c r="A22" s="294"/>
      <c r="B22" s="283" t="s">
        <v>24</v>
      </c>
      <c r="C22" s="285"/>
      <c r="D22" s="273">
        <v>101000</v>
      </c>
      <c r="E22" s="68" t="s">
        <v>25</v>
      </c>
    </row>
    <row r="23" spans="1:11" ht="30" customHeight="1" x14ac:dyDescent="0.2">
      <c r="A23" s="295"/>
      <c r="B23" s="283" t="s">
        <v>26</v>
      </c>
      <c r="C23" s="285"/>
      <c r="D23" s="270">
        <v>50000</v>
      </c>
      <c r="E23" s="271"/>
      <c r="K23" s="184"/>
    </row>
    <row r="24" spans="1:11" ht="30" customHeight="1" x14ac:dyDescent="0.2">
      <c r="A24" s="286" t="s">
        <v>20</v>
      </c>
      <c r="B24" s="287"/>
      <c r="C24" s="288"/>
      <c r="D24" s="268">
        <f>SUM(D21:D23)</f>
        <v>201000</v>
      </c>
      <c r="E24" s="269"/>
      <c r="F24" s="279"/>
      <c r="K24" s="184"/>
    </row>
    <row r="25" spans="1:11" ht="30" customHeight="1" x14ac:dyDescent="0.2">
      <c r="A25" s="289" t="s">
        <v>6</v>
      </c>
      <c r="B25" s="290"/>
      <c r="C25" s="291"/>
      <c r="D25" s="270">
        <f>(D20+D24)</f>
        <v>3391000</v>
      </c>
      <c r="E25" s="271"/>
      <c r="F25" s="279"/>
    </row>
    <row r="26" spans="1:11" x14ac:dyDescent="0.2">
      <c r="B26" s="184"/>
      <c r="C26" s="184"/>
      <c r="D26" s="280"/>
      <c r="E26" s="184"/>
    </row>
  </sheetData>
  <mergeCells count="18">
    <mergeCell ref="B21:C21"/>
    <mergeCell ref="B22:C22"/>
    <mergeCell ref="B23:C23"/>
    <mergeCell ref="A24:C24"/>
    <mergeCell ref="A25:C25"/>
    <mergeCell ref="A21:A23"/>
    <mergeCell ref="A11:B11"/>
    <mergeCell ref="A13:C13"/>
    <mergeCell ref="B14:C14"/>
    <mergeCell ref="B15:C15"/>
    <mergeCell ref="A20:C20"/>
    <mergeCell ref="A14:A19"/>
    <mergeCell ref="B16:B19"/>
    <mergeCell ref="A1:E1"/>
    <mergeCell ref="A4:B4"/>
    <mergeCell ref="A6:C6"/>
    <mergeCell ref="A7:C7"/>
    <mergeCell ref="A8:C8"/>
  </mergeCells>
  <phoneticPr fontId="31"/>
  <pageMargins left="0.69930555555555596" right="0.69930555555555596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1"/>
  <sheetViews>
    <sheetView workbookViewId="0">
      <selection activeCell="C15" sqref="C15"/>
    </sheetView>
  </sheetViews>
  <sheetFormatPr defaultColWidth="9" defaultRowHeight="13.2" x14ac:dyDescent="0.2"/>
  <cols>
    <col min="1" max="1" width="15.88671875" style="65" customWidth="1"/>
    <col min="2" max="2" width="7.33203125" customWidth="1"/>
    <col min="3" max="3" width="25.21875" customWidth="1"/>
    <col min="4" max="4" width="10" customWidth="1"/>
    <col min="5" max="5" width="8.88671875" customWidth="1"/>
    <col min="6" max="6" width="14" customWidth="1"/>
  </cols>
  <sheetData>
    <row r="1" spans="1:6" x14ac:dyDescent="0.2">
      <c r="F1" s="66" t="s">
        <v>142</v>
      </c>
    </row>
    <row r="2" spans="1:6" s="1" customFormat="1" ht="12" x14ac:dyDescent="0.2">
      <c r="A2" s="51" t="s">
        <v>124</v>
      </c>
      <c r="B2" s="396" t="s">
        <v>82</v>
      </c>
      <c r="C2" s="396"/>
      <c r="D2" s="6" t="s">
        <v>83</v>
      </c>
      <c r="E2" s="6" t="s">
        <v>84</v>
      </c>
      <c r="F2" s="7" t="s">
        <v>85</v>
      </c>
    </row>
    <row r="3" spans="1:6" x14ac:dyDescent="0.2">
      <c r="A3" s="67"/>
      <c r="B3" s="68" t="s">
        <v>22</v>
      </c>
      <c r="C3" s="68"/>
      <c r="D3" s="69">
        <f>決算報告!D25</f>
        <v>50000</v>
      </c>
      <c r="E3" s="70"/>
      <c r="F3" s="55">
        <f>D3-E3</f>
        <v>50000</v>
      </c>
    </row>
    <row r="4" spans="1:6" x14ac:dyDescent="0.2">
      <c r="A4" s="13">
        <v>44409</v>
      </c>
      <c r="B4" s="9"/>
      <c r="C4" s="10" t="s">
        <v>143</v>
      </c>
      <c r="D4" s="11"/>
      <c r="E4" s="11">
        <v>890</v>
      </c>
      <c r="F4" s="55">
        <f>F3-E4</f>
        <v>49110</v>
      </c>
    </row>
    <row r="5" spans="1:6" x14ac:dyDescent="0.2">
      <c r="A5" s="13">
        <v>44409</v>
      </c>
      <c r="B5" s="9"/>
      <c r="C5" s="10" t="s">
        <v>144</v>
      </c>
      <c r="D5" s="14"/>
      <c r="E5" s="11">
        <v>1800</v>
      </c>
      <c r="F5" s="55">
        <f>F4-E5</f>
        <v>47310</v>
      </c>
    </row>
    <row r="6" spans="1:6" x14ac:dyDescent="0.2">
      <c r="A6" s="34">
        <v>44499</v>
      </c>
      <c r="B6" s="9"/>
      <c r="C6" s="10" t="s">
        <v>145</v>
      </c>
      <c r="D6" s="11"/>
      <c r="E6" s="11">
        <v>840</v>
      </c>
      <c r="F6" s="55">
        <f>F5-E6</f>
        <v>46470</v>
      </c>
    </row>
    <row r="7" spans="1:6" x14ac:dyDescent="0.2">
      <c r="A7" s="71">
        <v>44499</v>
      </c>
      <c r="B7" s="9"/>
      <c r="C7" s="10" t="s">
        <v>144</v>
      </c>
      <c r="D7" s="11"/>
      <c r="E7" s="14">
        <v>600</v>
      </c>
      <c r="F7" s="55">
        <f>F6-E7</f>
        <v>45870</v>
      </c>
    </row>
    <row r="8" spans="1:6" x14ac:dyDescent="0.2">
      <c r="A8" s="71">
        <v>44529</v>
      </c>
      <c r="B8" s="9"/>
      <c r="C8" s="10" t="s">
        <v>146</v>
      </c>
      <c r="D8" s="11"/>
      <c r="E8" s="11">
        <v>200</v>
      </c>
      <c r="F8" s="55">
        <f>F7-E8</f>
        <v>45670</v>
      </c>
    </row>
    <row r="9" spans="1:6" x14ac:dyDescent="0.2">
      <c r="A9" s="72"/>
      <c r="B9" s="73"/>
      <c r="C9" s="73"/>
      <c r="D9" s="74">
        <f>SUM(D3:D8)</f>
        <v>50000</v>
      </c>
      <c r="E9" s="74">
        <f>SUM(E4:E8)</f>
        <v>4330</v>
      </c>
      <c r="F9" s="75">
        <f>D9-E9</f>
        <v>45670</v>
      </c>
    </row>
    <row r="23" spans="1:1" x14ac:dyDescent="0.2">
      <c r="A23"/>
    </row>
    <row r="24" spans="1:1" x14ac:dyDescent="0.2">
      <c r="A24"/>
    </row>
    <row r="25" spans="1:1" x14ac:dyDescent="0.2">
      <c r="A25"/>
    </row>
    <row r="26" spans="1:1" x14ac:dyDescent="0.2">
      <c r="A26"/>
    </row>
    <row r="27" spans="1:1" x14ac:dyDescent="0.2">
      <c r="A27"/>
    </row>
    <row r="28" spans="1:1" x14ac:dyDescent="0.2">
      <c r="A28"/>
    </row>
    <row r="29" spans="1:1" x14ac:dyDescent="0.2">
      <c r="A29"/>
    </row>
    <row r="30" spans="1:1" x14ac:dyDescent="0.2">
      <c r="A30"/>
    </row>
    <row r="31" spans="1:1" x14ac:dyDescent="0.2">
      <c r="A31"/>
    </row>
    <row r="32" spans="1:1" x14ac:dyDescent="0.2">
      <c r="A32"/>
    </row>
    <row r="33" spans="1:1" x14ac:dyDescent="0.2">
      <c r="A33"/>
    </row>
    <row r="34" spans="1:1" x14ac:dyDescent="0.2">
      <c r="A34"/>
    </row>
    <row r="35" spans="1:1" x14ac:dyDescent="0.2">
      <c r="A35"/>
    </row>
    <row r="36" spans="1:1" x14ac:dyDescent="0.2">
      <c r="A36"/>
    </row>
    <row r="37" spans="1:1" x14ac:dyDescent="0.2">
      <c r="A37"/>
    </row>
    <row r="38" spans="1:1" x14ac:dyDescent="0.2">
      <c r="A38"/>
    </row>
    <row r="39" spans="1:1" x14ac:dyDescent="0.2">
      <c r="A39"/>
    </row>
    <row r="40" spans="1:1" x14ac:dyDescent="0.2">
      <c r="A40"/>
    </row>
    <row r="41" spans="1:1" x14ac:dyDescent="0.2">
      <c r="A41"/>
    </row>
    <row r="42" spans="1:1" x14ac:dyDescent="0.2">
      <c r="A42"/>
    </row>
    <row r="43" spans="1:1" x14ac:dyDescent="0.2">
      <c r="A43"/>
    </row>
    <row r="44" spans="1:1" x14ac:dyDescent="0.2">
      <c r="A44"/>
    </row>
    <row r="45" spans="1:1" x14ac:dyDescent="0.2">
      <c r="A45"/>
    </row>
    <row r="46" spans="1:1" x14ac:dyDescent="0.2">
      <c r="A46"/>
    </row>
    <row r="47" spans="1:1" x14ac:dyDescent="0.2">
      <c r="A47"/>
    </row>
    <row r="48" spans="1:1" x14ac:dyDescent="0.2">
      <c r="A48"/>
    </row>
    <row r="49" spans="1:1" x14ac:dyDescent="0.2">
      <c r="A49"/>
    </row>
    <row r="50" spans="1:1" x14ac:dyDescent="0.2">
      <c r="A50"/>
    </row>
    <row r="51" spans="1:1" x14ac:dyDescent="0.2">
      <c r="A51"/>
    </row>
    <row r="52" spans="1:1" x14ac:dyDescent="0.2">
      <c r="A52"/>
    </row>
    <row r="53" spans="1:1" x14ac:dyDescent="0.2">
      <c r="A53"/>
    </row>
    <row r="54" spans="1:1" x14ac:dyDescent="0.2">
      <c r="A54"/>
    </row>
    <row r="55" spans="1:1" x14ac:dyDescent="0.2">
      <c r="A55"/>
    </row>
    <row r="56" spans="1:1" x14ac:dyDescent="0.2">
      <c r="A56"/>
    </row>
    <row r="57" spans="1:1" x14ac:dyDescent="0.2">
      <c r="A57"/>
    </row>
    <row r="58" spans="1:1" x14ac:dyDescent="0.2">
      <c r="A58"/>
    </row>
    <row r="59" spans="1:1" x14ac:dyDescent="0.2">
      <c r="A59"/>
    </row>
    <row r="60" spans="1:1" x14ac:dyDescent="0.2">
      <c r="A60"/>
    </row>
    <row r="61" spans="1:1" x14ac:dyDescent="0.2">
      <c r="A61"/>
    </row>
    <row r="62" spans="1:1" x14ac:dyDescent="0.2">
      <c r="A62"/>
    </row>
    <row r="63" spans="1:1" x14ac:dyDescent="0.2">
      <c r="A63"/>
    </row>
    <row r="64" spans="1:1" x14ac:dyDescent="0.2">
      <c r="A64"/>
    </row>
    <row r="65" spans="1:1" x14ac:dyDescent="0.2">
      <c r="A65"/>
    </row>
    <row r="66" spans="1:1" x14ac:dyDescent="0.2">
      <c r="A66"/>
    </row>
    <row r="67" spans="1:1" x14ac:dyDescent="0.2">
      <c r="A67"/>
    </row>
    <row r="68" spans="1:1" x14ac:dyDescent="0.2">
      <c r="A68"/>
    </row>
    <row r="69" spans="1:1" x14ac:dyDescent="0.2">
      <c r="A69"/>
    </row>
    <row r="70" spans="1:1" x14ac:dyDescent="0.2">
      <c r="A70"/>
    </row>
    <row r="71" spans="1:1" x14ac:dyDescent="0.2">
      <c r="A71"/>
    </row>
  </sheetData>
  <sortState xmlns:xlrd2="http://schemas.microsoft.com/office/spreadsheetml/2017/richdata2" ref="A4:E10">
    <sortCondition ref="A4:A10"/>
  </sortState>
  <mergeCells count="1">
    <mergeCell ref="B2:C2"/>
  </mergeCells>
  <phoneticPr fontId="31"/>
  <printOptions horizontalCentered="1"/>
  <pageMargins left="0.62916666666666698" right="0.235416666666667" top="0.74791666666666701" bottom="0.74791666666666701" header="0.31388888888888899" footer="0.31388888888888899"/>
  <pageSetup paperSize="9" orientation="portrait" r:id="rId1"/>
  <headerFooter>
    <oddHeader>&amp;C会議費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3"/>
  <sheetViews>
    <sheetView zoomScale="147" zoomScaleNormal="147" workbookViewId="0">
      <selection activeCell="A5" sqref="A5"/>
    </sheetView>
  </sheetViews>
  <sheetFormatPr defaultColWidth="8.88671875" defaultRowHeight="12" x14ac:dyDescent="0.2"/>
  <cols>
    <col min="1" max="1" width="13.44140625" style="50" customWidth="1"/>
    <col min="2" max="2" width="8.21875" style="1" customWidth="1"/>
    <col min="3" max="3" width="30.88671875" style="1" customWidth="1"/>
    <col min="4" max="6" width="13.44140625" style="1" customWidth="1"/>
    <col min="7" max="16384" width="8.88671875" style="1"/>
  </cols>
  <sheetData>
    <row r="1" spans="1:6" x14ac:dyDescent="0.2">
      <c r="E1" s="3"/>
      <c r="F1" s="4" t="s">
        <v>142</v>
      </c>
    </row>
    <row r="2" spans="1:6" x14ac:dyDescent="0.2">
      <c r="A2" s="51" t="s">
        <v>124</v>
      </c>
      <c r="B2" s="396" t="s">
        <v>82</v>
      </c>
      <c r="C2" s="396"/>
      <c r="D2" s="6" t="s">
        <v>83</v>
      </c>
      <c r="E2" s="6" t="s">
        <v>84</v>
      </c>
      <c r="F2" s="7" t="s">
        <v>85</v>
      </c>
    </row>
    <row r="3" spans="1:6" ht="13.2" x14ac:dyDescent="0.2">
      <c r="A3" s="60"/>
      <c r="B3" s="33" t="s">
        <v>24</v>
      </c>
      <c r="C3" s="9"/>
      <c r="D3" s="61">
        <f>決算報告!D26</f>
        <v>100000</v>
      </c>
      <c r="E3" s="62"/>
      <c r="F3" s="55">
        <f>D3-E3</f>
        <v>100000</v>
      </c>
    </row>
    <row r="4" spans="1:6" ht="13.2" x14ac:dyDescent="0.2">
      <c r="A4" s="27">
        <v>44288</v>
      </c>
      <c r="B4" s="28"/>
      <c r="C4" s="29" t="s">
        <v>147</v>
      </c>
      <c r="D4" s="30"/>
      <c r="E4" s="31">
        <v>7560</v>
      </c>
      <c r="F4" s="12">
        <f t="shared" ref="F4:F8" si="0">F3-E4</f>
        <v>92440</v>
      </c>
    </row>
    <row r="5" spans="1:6" ht="13.2" x14ac:dyDescent="0.2">
      <c r="A5" s="32">
        <v>44386</v>
      </c>
      <c r="B5" s="33"/>
      <c r="C5" s="10" t="s">
        <v>148</v>
      </c>
      <c r="D5" s="11"/>
      <c r="E5" s="11">
        <v>23651</v>
      </c>
      <c r="F5" s="12">
        <f t="shared" si="0"/>
        <v>68789</v>
      </c>
    </row>
    <row r="6" spans="1:6" ht="13.2" x14ac:dyDescent="0.2">
      <c r="A6" s="34">
        <v>44509</v>
      </c>
      <c r="B6" s="33"/>
      <c r="C6" s="10" t="s">
        <v>149</v>
      </c>
      <c r="D6" s="11"/>
      <c r="E6" s="11">
        <v>9297</v>
      </c>
      <c r="F6" s="12">
        <f t="shared" si="0"/>
        <v>59492</v>
      </c>
    </row>
    <row r="7" spans="1:6" s="59" customFormat="1" ht="13.2" x14ac:dyDescent="0.2">
      <c r="A7" s="27">
        <v>44595</v>
      </c>
      <c r="B7" s="35"/>
      <c r="C7" s="18" t="s">
        <v>150</v>
      </c>
      <c r="D7" s="20"/>
      <c r="E7" s="20">
        <v>836</v>
      </c>
      <c r="F7" s="12">
        <f t="shared" si="0"/>
        <v>58656</v>
      </c>
    </row>
    <row r="8" spans="1:6" ht="13.2" x14ac:dyDescent="0.2">
      <c r="A8" s="34">
        <v>44604</v>
      </c>
      <c r="B8" s="33"/>
      <c r="C8" s="10" t="s">
        <v>151</v>
      </c>
      <c r="D8" s="11"/>
      <c r="E8" s="11">
        <v>1958</v>
      </c>
      <c r="F8" s="12">
        <f t="shared" si="0"/>
        <v>56698</v>
      </c>
    </row>
    <row r="9" spans="1:6" ht="13.2" x14ac:dyDescent="0.2">
      <c r="A9" s="34">
        <v>44604</v>
      </c>
      <c r="B9" s="33"/>
      <c r="C9" s="10" t="s">
        <v>152</v>
      </c>
      <c r="D9" s="11"/>
      <c r="E9" s="11">
        <v>440</v>
      </c>
      <c r="F9" s="12">
        <f>F8-E9</f>
        <v>56258</v>
      </c>
    </row>
    <row r="10" spans="1:6" ht="13.2" x14ac:dyDescent="0.2">
      <c r="A10" s="34">
        <v>44608</v>
      </c>
      <c r="B10" s="33"/>
      <c r="C10" s="10" t="s">
        <v>149</v>
      </c>
      <c r="D10" s="11"/>
      <c r="E10" s="11">
        <v>3099</v>
      </c>
      <c r="F10" s="12">
        <f>F9-E10</f>
        <v>53159</v>
      </c>
    </row>
    <row r="11" spans="1:6" ht="13.2" x14ac:dyDescent="0.2">
      <c r="A11" s="34">
        <v>44609</v>
      </c>
      <c r="B11" s="33"/>
      <c r="C11" s="10" t="s">
        <v>153</v>
      </c>
      <c r="D11" s="11"/>
      <c r="E11" s="11">
        <v>33600</v>
      </c>
      <c r="F11" s="12">
        <f>F10-E11</f>
        <v>19559</v>
      </c>
    </row>
    <row r="12" spans="1:6" ht="13.2" x14ac:dyDescent="0.2">
      <c r="A12" s="34">
        <v>44618</v>
      </c>
      <c r="B12" s="33"/>
      <c r="C12" s="63" t="s">
        <v>154</v>
      </c>
      <c r="D12" s="11"/>
      <c r="E12" s="11">
        <v>3604</v>
      </c>
      <c r="F12" s="12">
        <f>F11-E12</f>
        <v>15955</v>
      </c>
    </row>
    <row r="13" spans="1:6" ht="13.2" x14ac:dyDescent="0.2">
      <c r="A13" s="64"/>
      <c r="B13" s="38"/>
      <c r="C13" s="57"/>
      <c r="D13" s="58">
        <f>SUM(D3:D12)</f>
        <v>100000</v>
      </c>
      <c r="E13" s="58">
        <f>SUM(E4:E12)</f>
        <v>84045</v>
      </c>
      <c r="F13" s="40">
        <f>D13-E13</f>
        <v>15955</v>
      </c>
    </row>
  </sheetData>
  <sortState xmlns:xlrd2="http://schemas.microsoft.com/office/spreadsheetml/2017/richdata2" ref="A5:E40">
    <sortCondition ref="A5:A40"/>
  </sortState>
  <mergeCells count="1">
    <mergeCell ref="B2:C2"/>
  </mergeCells>
  <phoneticPr fontId="31"/>
  <pageMargins left="0.62916666666666698" right="3.8888888888888903E-2" top="0.74791666666666701" bottom="0.74791666666666701" header="0.31388888888888899" footer="0.31388888888888899"/>
  <pageSetup paperSize="9" orientation="portrait" r:id="rId1"/>
  <headerFooter>
    <oddHeader>&amp;C事務費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workbookViewId="0">
      <selection activeCell="H26" sqref="H26"/>
    </sheetView>
  </sheetViews>
  <sheetFormatPr defaultColWidth="8.88671875" defaultRowHeight="12" x14ac:dyDescent="0.2"/>
  <cols>
    <col min="1" max="1" width="14.109375" style="50" customWidth="1"/>
    <col min="2" max="2" width="8.21875" style="1" customWidth="1"/>
    <col min="3" max="3" width="25" style="1" customWidth="1"/>
    <col min="4" max="6" width="13.44140625" style="1" customWidth="1"/>
    <col min="7" max="16384" width="8.88671875" style="1"/>
  </cols>
  <sheetData>
    <row r="1" spans="1:6" x14ac:dyDescent="0.2">
      <c r="E1" s="3"/>
      <c r="F1" s="4" t="s">
        <v>142</v>
      </c>
    </row>
    <row r="2" spans="1:6" x14ac:dyDescent="0.2">
      <c r="A2" s="51" t="s">
        <v>124</v>
      </c>
      <c r="B2" s="396" t="s">
        <v>82</v>
      </c>
      <c r="C2" s="396"/>
      <c r="D2" s="6" t="s">
        <v>83</v>
      </c>
      <c r="E2" s="6" t="s">
        <v>84</v>
      </c>
      <c r="F2" s="7" t="s">
        <v>85</v>
      </c>
    </row>
    <row r="3" spans="1:6" ht="13.2" x14ac:dyDescent="0.2">
      <c r="A3" s="52"/>
      <c r="B3" s="9" t="s">
        <v>26</v>
      </c>
      <c r="C3" s="9"/>
      <c r="D3" s="53">
        <f>決算報告!D27</f>
        <v>51000</v>
      </c>
      <c r="E3" s="54"/>
      <c r="F3" s="55">
        <f>D3-E3</f>
        <v>51000</v>
      </c>
    </row>
    <row r="4" spans="1:6" ht="13.2" x14ac:dyDescent="0.2">
      <c r="A4" s="56"/>
      <c r="B4" s="38"/>
      <c r="C4" s="57"/>
      <c r="D4" s="58">
        <f>SUM(D3:D3)</f>
        <v>51000</v>
      </c>
      <c r="E4" s="58">
        <f>SUM(E3)</f>
        <v>0</v>
      </c>
      <c r="F4" s="40">
        <f>D4-E4</f>
        <v>51000</v>
      </c>
    </row>
  </sheetData>
  <mergeCells count="1">
    <mergeCell ref="B2:C2"/>
  </mergeCells>
  <phoneticPr fontId="31"/>
  <printOptions horizontalCentered="1"/>
  <pageMargins left="0.62916666666666698" right="3.8888888888888903E-2" top="0.74791666666666701" bottom="0.74791666666666701" header="0.31388888888888899" footer="0.31388888888888899"/>
  <pageSetup paperSize="9" orientation="portrait"/>
  <headerFooter>
    <oddHeader>&amp;C予備費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L72"/>
  <sheetViews>
    <sheetView topLeftCell="A37" workbookViewId="0">
      <selection activeCell="I39" sqref="I39"/>
    </sheetView>
  </sheetViews>
  <sheetFormatPr defaultColWidth="8.88671875" defaultRowHeight="12" x14ac:dyDescent="0.2"/>
  <cols>
    <col min="1" max="1" width="16.21875" style="2" customWidth="1"/>
    <col min="2" max="2" width="12" style="1" customWidth="1"/>
    <col min="3" max="3" width="30.88671875" style="1" customWidth="1"/>
    <col min="4" max="6" width="13.44140625" style="1" customWidth="1"/>
    <col min="7" max="7" width="8.88671875" style="1"/>
    <col min="8" max="8" width="13.44140625" style="1" customWidth="1"/>
    <col min="9" max="9" width="8.88671875" style="1"/>
    <col min="10" max="10" width="25.44140625" style="1" customWidth="1"/>
    <col min="11" max="11" width="12.33203125" style="1" customWidth="1"/>
    <col min="12" max="16384" width="8.88671875" style="1"/>
  </cols>
  <sheetData>
    <row r="1" spans="1:12" ht="10.5" customHeight="1" x14ac:dyDescent="0.2">
      <c r="E1" s="3"/>
      <c r="F1" s="4" t="s">
        <v>142</v>
      </c>
    </row>
    <row r="2" spans="1:12" ht="13.5" customHeight="1" x14ac:dyDescent="0.2">
      <c r="A2" s="5" t="s">
        <v>124</v>
      </c>
      <c r="B2" s="396" t="s">
        <v>82</v>
      </c>
      <c r="C2" s="396"/>
      <c r="D2" s="6" t="s">
        <v>83</v>
      </c>
      <c r="E2" s="6" t="s">
        <v>84</v>
      </c>
      <c r="F2" s="7" t="s">
        <v>85</v>
      </c>
    </row>
    <row r="3" spans="1:12" ht="13.5" customHeight="1" x14ac:dyDescent="0.2">
      <c r="A3" s="8"/>
      <c r="B3" s="9"/>
      <c r="C3" s="10"/>
      <c r="D3" s="11">
        <v>411000</v>
      </c>
      <c r="E3" s="11"/>
      <c r="F3" s="12">
        <f>D3-E3</f>
        <v>411000</v>
      </c>
    </row>
    <row r="4" spans="1:12" ht="13.5" customHeight="1" x14ac:dyDescent="0.2">
      <c r="A4" s="13">
        <v>44307</v>
      </c>
      <c r="B4" s="9"/>
      <c r="C4" s="10" t="s">
        <v>126</v>
      </c>
      <c r="D4" s="11"/>
      <c r="E4" s="11">
        <v>4083</v>
      </c>
      <c r="F4" s="12">
        <f t="shared" ref="F4:F7" si="0">F3-E4</f>
        <v>406917</v>
      </c>
    </row>
    <row r="5" spans="1:12" ht="13.5" customHeight="1" x14ac:dyDescent="0.2">
      <c r="A5" s="13">
        <v>44324</v>
      </c>
      <c r="B5" s="9"/>
      <c r="C5" s="10" t="s">
        <v>126</v>
      </c>
      <c r="D5" s="11"/>
      <c r="E5" s="11">
        <v>4083</v>
      </c>
      <c r="F5" s="12">
        <f t="shared" si="0"/>
        <v>402834</v>
      </c>
    </row>
    <row r="6" spans="1:12" ht="13.5" customHeight="1" x14ac:dyDescent="0.2">
      <c r="A6" s="13">
        <v>44358</v>
      </c>
      <c r="B6" s="9"/>
      <c r="C6" s="10" t="s">
        <v>126</v>
      </c>
      <c r="D6" s="14"/>
      <c r="E6" s="11">
        <v>4083</v>
      </c>
      <c r="F6" s="12">
        <f t="shared" si="0"/>
        <v>398751</v>
      </c>
      <c r="H6" s="15"/>
      <c r="I6" s="42"/>
      <c r="J6" s="43"/>
      <c r="K6" s="44"/>
      <c r="L6" s="3"/>
    </row>
    <row r="7" spans="1:12" ht="13.5" customHeight="1" x14ac:dyDescent="0.2">
      <c r="A7" s="16">
        <v>44370</v>
      </c>
      <c r="B7" s="17"/>
      <c r="C7" s="18" t="s">
        <v>127</v>
      </c>
      <c r="D7" s="19"/>
      <c r="E7" s="20">
        <v>300</v>
      </c>
      <c r="F7" s="12">
        <f t="shared" si="0"/>
        <v>398451</v>
      </c>
      <c r="H7" s="15"/>
      <c r="I7" s="42"/>
      <c r="J7" s="43"/>
      <c r="K7" s="44"/>
      <c r="L7" s="3"/>
    </row>
    <row r="8" spans="1:12" ht="13.5" customHeight="1" x14ac:dyDescent="0.2">
      <c r="A8" s="13">
        <v>44390</v>
      </c>
      <c r="B8" s="9"/>
      <c r="C8" s="10" t="s">
        <v>126</v>
      </c>
      <c r="D8" s="14"/>
      <c r="E8" s="11">
        <v>4083</v>
      </c>
      <c r="F8" s="12">
        <f t="shared" ref="F8:F14" si="1">F7-E8</f>
        <v>394368</v>
      </c>
      <c r="H8" s="15"/>
      <c r="I8" s="45"/>
      <c r="J8" s="43"/>
      <c r="K8" s="44"/>
      <c r="L8" s="3"/>
    </row>
    <row r="9" spans="1:12" ht="13.5" customHeight="1" x14ac:dyDescent="0.2">
      <c r="A9" s="13">
        <v>44395</v>
      </c>
      <c r="B9" s="9"/>
      <c r="C9" s="21" t="s">
        <v>128</v>
      </c>
      <c r="D9" s="11"/>
      <c r="E9" s="11">
        <v>4526</v>
      </c>
      <c r="F9" s="12">
        <f t="shared" si="1"/>
        <v>389842</v>
      </c>
      <c r="H9" s="15"/>
      <c r="I9" s="46"/>
      <c r="J9" s="43"/>
      <c r="K9" s="44"/>
      <c r="L9" s="3"/>
    </row>
    <row r="10" spans="1:12" ht="13.5" customHeight="1" x14ac:dyDescent="0.2">
      <c r="A10" s="13"/>
      <c r="B10" s="9"/>
      <c r="C10" s="21" t="s">
        <v>129</v>
      </c>
      <c r="D10" s="11"/>
      <c r="E10" s="11">
        <v>3920</v>
      </c>
      <c r="F10" s="12">
        <f t="shared" si="1"/>
        <v>385922</v>
      </c>
      <c r="H10" s="15"/>
      <c r="I10" s="46"/>
      <c r="J10" s="43"/>
      <c r="K10" s="44"/>
      <c r="L10" s="3"/>
    </row>
    <row r="11" spans="1:12" ht="13.5" customHeight="1" x14ac:dyDescent="0.2">
      <c r="A11" s="13"/>
      <c r="B11" s="9"/>
      <c r="C11" s="21" t="s">
        <v>130</v>
      </c>
      <c r="D11" s="11"/>
      <c r="E11" s="11">
        <v>2090</v>
      </c>
      <c r="F11" s="12">
        <f t="shared" si="1"/>
        <v>383832</v>
      </c>
      <c r="H11" s="15"/>
      <c r="I11" s="46"/>
      <c r="J11" s="43"/>
      <c r="K11" s="44"/>
      <c r="L11" s="3"/>
    </row>
    <row r="12" spans="1:12" ht="13.5" customHeight="1" x14ac:dyDescent="0.2">
      <c r="A12" s="22">
        <v>44426</v>
      </c>
      <c r="B12" s="9"/>
      <c r="C12" s="10" t="s">
        <v>126</v>
      </c>
      <c r="D12" s="14"/>
      <c r="E12" s="11">
        <v>4743</v>
      </c>
      <c r="F12" s="12">
        <f t="shared" si="1"/>
        <v>379089</v>
      </c>
      <c r="H12" s="15"/>
      <c r="I12" s="46"/>
      <c r="J12" s="43"/>
      <c r="K12" s="44"/>
      <c r="L12" s="47"/>
    </row>
    <row r="13" spans="1:12" ht="13.5" customHeight="1" x14ac:dyDescent="0.2">
      <c r="A13" s="23">
        <v>44436</v>
      </c>
      <c r="B13" s="17"/>
      <c r="C13" s="18" t="s">
        <v>127</v>
      </c>
      <c r="D13" s="19"/>
      <c r="E13" s="20">
        <v>250</v>
      </c>
      <c r="F13" s="12">
        <f t="shared" si="1"/>
        <v>378839</v>
      </c>
      <c r="H13" s="15"/>
      <c r="I13" s="46"/>
      <c r="J13" s="43"/>
      <c r="K13" s="44"/>
      <c r="L13" s="47"/>
    </row>
    <row r="14" spans="1:12" ht="13.5" customHeight="1" x14ac:dyDescent="0.2">
      <c r="A14" s="13">
        <v>44442</v>
      </c>
      <c r="B14" s="9"/>
      <c r="C14" s="10" t="s">
        <v>131</v>
      </c>
      <c r="D14" s="11"/>
      <c r="E14" s="11">
        <v>1518</v>
      </c>
      <c r="F14" s="12">
        <f t="shared" si="1"/>
        <v>377321</v>
      </c>
      <c r="H14" s="15"/>
      <c r="I14" s="45"/>
      <c r="J14" s="43"/>
      <c r="K14" s="44"/>
      <c r="L14" s="3"/>
    </row>
    <row r="15" spans="1:12" ht="13.5" customHeight="1" x14ac:dyDescent="0.2">
      <c r="A15" s="13">
        <v>44449</v>
      </c>
      <c r="B15" s="9"/>
      <c r="C15" s="10" t="s">
        <v>132</v>
      </c>
      <c r="D15" s="11"/>
      <c r="E15" s="11">
        <v>3200</v>
      </c>
      <c r="F15" s="12">
        <f t="shared" ref="F15:F19" si="2">F14-E15</f>
        <v>374121</v>
      </c>
      <c r="H15" s="15"/>
      <c r="I15" s="45"/>
      <c r="J15" s="43"/>
      <c r="K15" s="44"/>
    </row>
    <row r="16" spans="1:12" ht="13.5" customHeight="1" x14ac:dyDescent="0.2">
      <c r="A16" s="13">
        <v>44454</v>
      </c>
      <c r="B16" s="9"/>
      <c r="C16" s="10" t="s">
        <v>126</v>
      </c>
      <c r="D16" s="11"/>
      <c r="E16" s="11">
        <v>4743</v>
      </c>
      <c r="F16" s="12">
        <f t="shared" si="2"/>
        <v>369378</v>
      </c>
      <c r="H16" s="15"/>
      <c r="I16" s="45"/>
      <c r="J16" s="48"/>
      <c r="K16" s="44"/>
    </row>
    <row r="17" spans="1:11" ht="13.5" customHeight="1" x14ac:dyDescent="0.2">
      <c r="A17" s="13">
        <v>44484</v>
      </c>
      <c r="B17" s="9"/>
      <c r="C17" s="10" t="s">
        <v>126</v>
      </c>
      <c r="D17" s="14"/>
      <c r="E17" s="11">
        <v>4743</v>
      </c>
      <c r="F17" s="12">
        <f t="shared" si="2"/>
        <v>364635</v>
      </c>
      <c r="H17" s="24"/>
      <c r="K17" s="49"/>
    </row>
    <row r="18" spans="1:11" ht="13.5" customHeight="1" x14ac:dyDescent="0.2">
      <c r="A18" s="16">
        <v>44510</v>
      </c>
      <c r="B18" s="17"/>
      <c r="C18" s="18" t="s">
        <v>127</v>
      </c>
      <c r="D18" s="19"/>
      <c r="E18" s="20">
        <v>80</v>
      </c>
      <c r="F18" s="12">
        <f t="shared" si="2"/>
        <v>364555</v>
      </c>
      <c r="H18" s="24"/>
      <c r="K18" s="49"/>
    </row>
    <row r="19" spans="1:11" ht="13.5" customHeight="1" x14ac:dyDescent="0.2">
      <c r="A19" s="13">
        <v>44515</v>
      </c>
      <c r="B19" s="9"/>
      <c r="C19" s="10" t="s">
        <v>126</v>
      </c>
      <c r="D19" s="11"/>
      <c r="E19" s="14">
        <v>4743</v>
      </c>
      <c r="F19" s="12">
        <f t="shared" si="2"/>
        <v>359812</v>
      </c>
      <c r="H19" s="24"/>
      <c r="K19" s="49"/>
    </row>
    <row r="20" spans="1:11" ht="13.5" customHeight="1" x14ac:dyDescent="0.2">
      <c r="A20" s="13">
        <v>44531</v>
      </c>
      <c r="B20" s="9"/>
      <c r="C20" s="10" t="s">
        <v>126</v>
      </c>
      <c r="D20" s="11"/>
      <c r="E20" s="11">
        <v>5073</v>
      </c>
      <c r="F20" s="12">
        <f t="shared" ref="F20:F25" si="3">F19-E20</f>
        <v>354739</v>
      </c>
      <c r="H20" s="24"/>
      <c r="K20" s="49"/>
    </row>
    <row r="21" spans="1:11" ht="13.5" customHeight="1" x14ac:dyDescent="0.2">
      <c r="A21" s="13">
        <v>44534</v>
      </c>
      <c r="B21" s="9"/>
      <c r="C21" s="10" t="s">
        <v>133</v>
      </c>
      <c r="D21" s="11"/>
      <c r="E21" s="14">
        <v>8162</v>
      </c>
      <c r="F21" s="12">
        <f t="shared" si="3"/>
        <v>346577</v>
      </c>
      <c r="H21" s="24"/>
      <c r="K21" s="49"/>
    </row>
    <row r="22" spans="1:11" ht="13.2" x14ac:dyDescent="0.2">
      <c r="A22" s="13">
        <v>44534</v>
      </c>
      <c r="B22" s="9"/>
      <c r="C22" s="10" t="s">
        <v>134</v>
      </c>
      <c r="D22" s="11"/>
      <c r="E22" s="11">
        <v>799</v>
      </c>
      <c r="F22" s="12">
        <f t="shared" si="3"/>
        <v>345778</v>
      </c>
      <c r="H22" s="24"/>
      <c r="K22" s="49"/>
    </row>
    <row r="23" spans="1:11" ht="13.2" x14ac:dyDescent="0.2">
      <c r="A23" s="13">
        <v>44534</v>
      </c>
      <c r="B23" s="9"/>
      <c r="C23" s="10" t="s">
        <v>135</v>
      </c>
      <c r="D23" s="11"/>
      <c r="E23" s="11">
        <v>16538</v>
      </c>
      <c r="F23" s="12">
        <f t="shared" si="3"/>
        <v>329240</v>
      </c>
      <c r="H23" s="24"/>
      <c r="K23" s="49"/>
    </row>
    <row r="24" spans="1:11" ht="13.2" x14ac:dyDescent="0.2">
      <c r="A24" s="16">
        <v>44552</v>
      </c>
      <c r="B24" s="17"/>
      <c r="C24" s="18" t="s">
        <v>127</v>
      </c>
      <c r="D24" s="20"/>
      <c r="E24" s="20">
        <v>20</v>
      </c>
      <c r="F24" s="12">
        <f t="shared" si="3"/>
        <v>329220</v>
      </c>
      <c r="H24" s="24"/>
      <c r="K24" s="49"/>
    </row>
    <row r="25" spans="1:11" ht="13.2" x14ac:dyDescent="0.2">
      <c r="A25" s="13">
        <v>44575</v>
      </c>
      <c r="B25" s="9"/>
      <c r="C25" s="10" t="s">
        <v>126</v>
      </c>
      <c r="D25" s="11"/>
      <c r="E25" s="14">
        <v>4743</v>
      </c>
      <c r="F25" s="12">
        <f t="shared" si="3"/>
        <v>324477</v>
      </c>
      <c r="H25" s="24"/>
      <c r="K25" s="49"/>
    </row>
    <row r="26" spans="1:11" ht="13.2" x14ac:dyDescent="0.2">
      <c r="A26" s="13">
        <v>44591</v>
      </c>
      <c r="B26" s="9"/>
      <c r="C26" s="10" t="s">
        <v>136</v>
      </c>
      <c r="D26" s="11"/>
      <c r="E26" s="11">
        <v>10814</v>
      </c>
      <c r="F26" s="12">
        <f t="shared" ref="F26:F32" si="4">F25-E26</f>
        <v>313663</v>
      </c>
      <c r="H26" s="24"/>
    </row>
    <row r="27" spans="1:11" ht="13.2" x14ac:dyDescent="0.2">
      <c r="A27" s="13">
        <v>44578</v>
      </c>
      <c r="B27" s="9"/>
      <c r="C27" s="10" t="s">
        <v>137</v>
      </c>
      <c r="D27" s="11"/>
      <c r="E27" s="14">
        <v>11000</v>
      </c>
      <c r="F27" s="12">
        <f t="shared" si="4"/>
        <v>302663</v>
      </c>
      <c r="H27" s="24"/>
    </row>
    <row r="28" spans="1:11" ht="13.2" x14ac:dyDescent="0.2">
      <c r="A28" s="13">
        <v>44578</v>
      </c>
      <c r="B28" s="9"/>
      <c r="C28" s="10" t="s">
        <v>138</v>
      </c>
      <c r="D28" s="11"/>
      <c r="E28" s="11">
        <v>220</v>
      </c>
      <c r="F28" s="12">
        <f t="shared" si="4"/>
        <v>302443</v>
      </c>
      <c r="H28" s="24"/>
    </row>
    <row r="29" spans="1:11" ht="13.2" x14ac:dyDescent="0.2">
      <c r="A29" s="13">
        <v>44604</v>
      </c>
      <c r="B29" s="9"/>
      <c r="C29" s="10" t="s">
        <v>126</v>
      </c>
      <c r="D29" s="11"/>
      <c r="E29" s="11">
        <v>4743</v>
      </c>
      <c r="F29" s="12">
        <f t="shared" si="4"/>
        <v>297700</v>
      </c>
      <c r="H29" s="24"/>
    </row>
    <row r="30" spans="1:11" ht="13.2" x14ac:dyDescent="0.2">
      <c r="A30" s="13">
        <v>44605</v>
      </c>
      <c r="B30" s="9"/>
      <c r="C30" s="10" t="s">
        <v>140</v>
      </c>
      <c r="D30" s="11"/>
      <c r="E30" s="11">
        <v>13200</v>
      </c>
      <c r="F30" s="12">
        <f t="shared" si="4"/>
        <v>284500</v>
      </c>
      <c r="H30" s="24"/>
    </row>
    <row r="31" spans="1:11" ht="13.2" x14ac:dyDescent="0.2">
      <c r="A31" s="16">
        <v>44605</v>
      </c>
      <c r="B31" s="17"/>
      <c r="C31" s="25" t="s">
        <v>141</v>
      </c>
      <c r="D31" s="20"/>
      <c r="E31" s="19">
        <v>4400</v>
      </c>
      <c r="F31" s="12">
        <f t="shared" si="4"/>
        <v>280100</v>
      </c>
      <c r="H31" s="24"/>
    </row>
    <row r="32" spans="1:11" ht="13.2" x14ac:dyDescent="0.2">
      <c r="A32" s="26"/>
      <c r="B32" s="9"/>
      <c r="C32" s="10" t="s">
        <v>126</v>
      </c>
      <c r="D32" s="11"/>
      <c r="E32" s="11">
        <v>4743</v>
      </c>
      <c r="F32" s="12">
        <f t="shared" si="4"/>
        <v>275357</v>
      </c>
      <c r="H32" s="24"/>
    </row>
    <row r="33" spans="1:8" ht="13.2" x14ac:dyDescent="0.2">
      <c r="A33" s="13">
        <v>44409</v>
      </c>
      <c r="B33" s="9"/>
      <c r="C33" s="10" t="s">
        <v>143</v>
      </c>
      <c r="D33" s="11"/>
      <c r="E33" s="11">
        <v>890</v>
      </c>
      <c r="F33" s="12">
        <f t="shared" ref="F33:F39" si="5">F32-E33</f>
        <v>274467</v>
      </c>
      <c r="H33" s="24"/>
    </row>
    <row r="34" spans="1:8" ht="13.2" x14ac:dyDescent="0.2">
      <c r="A34" s="13">
        <v>44409</v>
      </c>
      <c r="B34" s="9"/>
      <c r="C34" s="10" t="s">
        <v>144</v>
      </c>
      <c r="D34" s="14"/>
      <c r="E34" s="11">
        <v>1800</v>
      </c>
      <c r="F34" s="12">
        <f t="shared" si="5"/>
        <v>272667</v>
      </c>
      <c r="H34" s="24"/>
    </row>
    <row r="35" spans="1:8" ht="13.2" x14ac:dyDescent="0.2">
      <c r="A35" s="13">
        <v>44499</v>
      </c>
      <c r="B35" s="9"/>
      <c r="C35" s="10" t="s">
        <v>145</v>
      </c>
      <c r="D35" s="11"/>
      <c r="E35" s="11">
        <v>840</v>
      </c>
      <c r="F35" s="12">
        <f t="shared" si="5"/>
        <v>271827</v>
      </c>
      <c r="H35" s="24"/>
    </row>
    <row r="36" spans="1:8" ht="13.2" x14ac:dyDescent="0.2">
      <c r="A36" s="13">
        <v>44499</v>
      </c>
      <c r="B36" s="9"/>
      <c r="C36" s="10" t="s">
        <v>144</v>
      </c>
      <c r="D36" s="11"/>
      <c r="E36" s="14">
        <v>600</v>
      </c>
      <c r="F36" s="12">
        <f t="shared" si="5"/>
        <v>271227</v>
      </c>
      <c r="H36" s="24"/>
    </row>
    <row r="37" spans="1:8" ht="13.2" x14ac:dyDescent="0.2">
      <c r="A37" s="13">
        <v>44529</v>
      </c>
      <c r="B37" s="9"/>
      <c r="C37" s="10" t="s">
        <v>146</v>
      </c>
      <c r="D37" s="11"/>
      <c r="E37" s="11">
        <v>200</v>
      </c>
      <c r="F37" s="12">
        <f t="shared" si="5"/>
        <v>271027</v>
      </c>
      <c r="H37" s="24"/>
    </row>
    <row r="38" spans="1:8" ht="13.2" x14ac:dyDescent="0.2">
      <c r="A38" s="27">
        <v>44288</v>
      </c>
      <c r="B38" s="28"/>
      <c r="C38" s="29" t="s">
        <v>147</v>
      </c>
      <c r="D38" s="30"/>
      <c r="E38" s="31">
        <v>7560</v>
      </c>
      <c r="F38" s="12">
        <f t="shared" si="5"/>
        <v>263467</v>
      </c>
      <c r="H38" s="24"/>
    </row>
    <row r="39" spans="1:8" ht="13.2" x14ac:dyDescent="0.2">
      <c r="A39" s="32">
        <v>44386</v>
      </c>
      <c r="B39" s="33"/>
      <c r="C39" s="10" t="s">
        <v>148</v>
      </c>
      <c r="D39" s="11"/>
      <c r="E39" s="11">
        <v>23651</v>
      </c>
      <c r="F39" s="12">
        <f t="shared" si="5"/>
        <v>239816</v>
      </c>
    </row>
    <row r="40" spans="1:8" ht="13.2" x14ac:dyDescent="0.2">
      <c r="A40" s="34">
        <v>44509</v>
      </c>
      <c r="B40" s="33"/>
      <c r="C40" s="10" t="s">
        <v>149</v>
      </c>
      <c r="D40" s="11"/>
      <c r="E40" s="11">
        <v>9297</v>
      </c>
      <c r="F40" s="12">
        <f t="shared" ref="F40:F46" si="6">F39-E40</f>
        <v>230519</v>
      </c>
    </row>
    <row r="41" spans="1:8" ht="13.2" x14ac:dyDescent="0.2">
      <c r="A41" s="27">
        <v>44595</v>
      </c>
      <c r="B41" s="35"/>
      <c r="C41" s="18" t="s">
        <v>150</v>
      </c>
      <c r="D41" s="20"/>
      <c r="E41" s="20">
        <v>836</v>
      </c>
      <c r="F41" s="12">
        <f t="shared" si="6"/>
        <v>229683</v>
      </c>
    </row>
    <row r="42" spans="1:8" ht="13.2" x14ac:dyDescent="0.2">
      <c r="A42" s="34">
        <v>44604</v>
      </c>
      <c r="B42" s="33"/>
      <c r="C42" s="10" t="s">
        <v>151</v>
      </c>
      <c r="D42" s="11"/>
      <c r="E42" s="11">
        <v>1958</v>
      </c>
      <c r="F42" s="12">
        <f t="shared" si="6"/>
        <v>227725</v>
      </c>
    </row>
    <row r="43" spans="1:8" ht="13.2" x14ac:dyDescent="0.2">
      <c r="A43" s="34">
        <v>44604</v>
      </c>
      <c r="B43" s="33"/>
      <c r="C43" s="10" t="s">
        <v>152</v>
      </c>
      <c r="D43" s="11"/>
      <c r="E43" s="11">
        <v>440</v>
      </c>
      <c r="F43" s="12">
        <f t="shared" si="6"/>
        <v>227285</v>
      </c>
    </row>
    <row r="44" spans="1:8" ht="13.2" x14ac:dyDescent="0.2">
      <c r="A44" s="34">
        <v>44608</v>
      </c>
      <c r="B44" s="33"/>
      <c r="C44" s="10" t="s">
        <v>149</v>
      </c>
      <c r="D44" s="11"/>
      <c r="E44" s="11">
        <v>3099</v>
      </c>
      <c r="F44" s="12">
        <f t="shared" si="6"/>
        <v>224186</v>
      </c>
    </row>
    <row r="45" spans="1:8" ht="13.2" x14ac:dyDescent="0.2">
      <c r="A45" s="34">
        <v>44609</v>
      </c>
      <c r="B45" s="33"/>
      <c r="C45" s="10" t="s">
        <v>153</v>
      </c>
      <c r="D45" s="11"/>
      <c r="E45" s="11">
        <v>33600</v>
      </c>
      <c r="F45" s="12">
        <f t="shared" si="6"/>
        <v>190586</v>
      </c>
    </row>
    <row r="46" spans="1:8" ht="13.2" x14ac:dyDescent="0.2">
      <c r="A46" s="34">
        <v>44601</v>
      </c>
      <c r="B46" s="33"/>
      <c r="C46" s="10" t="s">
        <v>139</v>
      </c>
      <c r="D46" s="11"/>
      <c r="E46" s="11">
        <v>29700</v>
      </c>
      <c r="F46" s="12">
        <f t="shared" si="6"/>
        <v>160886</v>
      </c>
    </row>
    <row r="47" spans="1:8" ht="13.2" x14ac:dyDescent="0.2">
      <c r="A47" s="36"/>
      <c r="B47" s="37"/>
      <c r="C47" s="38"/>
      <c r="D47" s="39">
        <f>SUM(D3:D46)</f>
        <v>411000</v>
      </c>
      <c r="E47" s="39">
        <f>SUM(E3:E46)</f>
        <v>250114</v>
      </c>
      <c r="F47" s="40">
        <f>D47-E47</f>
        <v>160886</v>
      </c>
    </row>
    <row r="48" spans="1:8" x14ac:dyDescent="0.2">
      <c r="A48" s="41"/>
    </row>
    <row r="49" spans="1:1" x14ac:dyDescent="0.2">
      <c r="A49" s="41"/>
    </row>
    <row r="50" spans="1:1" x14ac:dyDescent="0.2">
      <c r="A50" s="41"/>
    </row>
    <row r="51" spans="1:1" x14ac:dyDescent="0.2">
      <c r="A51" s="41"/>
    </row>
    <row r="52" spans="1:1" x14ac:dyDescent="0.2">
      <c r="A52" s="41"/>
    </row>
    <row r="53" spans="1:1" x14ac:dyDescent="0.2">
      <c r="A53" s="41"/>
    </row>
    <row r="54" spans="1:1" x14ac:dyDescent="0.2">
      <c r="A54" s="41"/>
    </row>
    <row r="55" spans="1:1" x14ac:dyDescent="0.2">
      <c r="A55" s="41"/>
    </row>
    <row r="56" spans="1:1" x14ac:dyDescent="0.2">
      <c r="A56" s="41"/>
    </row>
    <row r="57" spans="1:1" x14ac:dyDescent="0.2">
      <c r="A57" s="41"/>
    </row>
    <row r="58" spans="1:1" x14ac:dyDescent="0.2">
      <c r="A58" s="41"/>
    </row>
    <row r="59" spans="1:1" x14ac:dyDescent="0.2">
      <c r="A59" s="41"/>
    </row>
    <row r="60" spans="1:1" x14ac:dyDescent="0.2">
      <c r="A60" s="41"/>
    </row>
    <row r="61" spans="1:1" x14ac:dyDescent="0.2">
      <c r="A61" s="41"/>
    </row>
    <row r="62" spans="1:1" x14ac:dyDescent="0.2">
      <c r="A62" s="41"/>
    </row>
    <row r="63" spans="1:1" x14ac:dyDescent="0.2">
      <c r="A63" s="41"/>
    </row>
    <row r="64" spans="1:1" x14ac:dyDescent="0.2">
      <c r="A64" s="41"/>
    </row>
    <row r="65" spans="1:1" x14ac:dyDescent="0.2">
      <c r="A65" s="41"/>
    </row>
    <row r="66" spans="1:1" x14ac:dyDescent="0.2">
      <c r="A66" s="41"/>
    </row>
    <row r="67" spans="1:1" x14ac:dyDescent="0.2">
      <c r="A67" s="41"/>
    </row>
    <row r="68" spans="1:1" x14ac:dyDescent="0.2">
      <c r="A68" s="41"/>
    </row>
    <row r="69" spans="1:1" x14ac:dyDescent="0.2">
      <c r="A69" s="41"/>
    </row>
    <row r="70" spans="1:1" x14ac:dyDescent="0.2">
      <c r="A70" s="41"/>
    </row>
    <row r="71" spans="1:1" x14ac:dyDescent="0.2">
      <c r="A71" s="41"/>
    </row>
    <row r="72" spans="1:1" x14ac:dyDescent="0.2">
      <c r="A72" s="41"/>
    </row>
  </sheetData>
  <sortState xmlns:xlrd2="http://schemas.microsoft.com/office/spreadsheetml/2017/richdata2" ref="A4:E106">
    <sortCondition ref="A4:A106"/>
  </sortState>
  <mergeCells count="1">
    <mergeCell ref="B2:C2"/>
  </mergeCells>
  <phoneticPr fontId="31"/>
  <pageMargins left="0.25" right="0.25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6"/>
  <sheetViews>
    <sheetView workbookViewId="0">
      <selection activeCell="D6" sqref="D6"/>
    </sheetView>
  </sheetViews>
  <sheetFormatPr defaultColWidth="9" defaultRowHeight="13.2" x14ac:dyDescent="0.2"/>
  <cols>
    <col min="1" max="1" width="4.6640625" customWidth="1"/>
    <col min="3" max="3" width="24.77734375" customWidth="1"/>
    <col min="4" max="4" width="15.109375" customWidth="1"/>
    <col min="5" max="5" width="32.44140625" customWidth="1"/>
  </cols>
  <sheetData>
    <row r="1" spans="1:8" ht="39.75" customHeight="1" x14ac:dyDescent="0.2">
      <c r="A1" s="397" t="s">
        <v>160</v>
      </c>
      <c r="B1" s="281"/>
      <c r="C1" s="281"/>
      <c r="D1" s="281"/>
      <c r="E1" s="281"/>
    </row>
    <row r="2" spans="1:8" ht="27.75" customHeight="1" x14ac:dyDescent="0.2"/>
    <row r="4" spans="1:8" x14ac:dyDescent="0.2">
      <c r="A4" s="282" t="s">
        <v>0</v>
      </c>
      <c r="B4" s="282"/>
    </row>
    <row r="6" spans="1:8" ht="31.5" customHeight="1" x14ac:dyDescent="0.2">
      <c r="A6" s="283" t="s">
        <v>1</v>
      </c>
      <c r="B6" s="284"/>
      <c r="C6" s="285"/>
      <c r="D6" s="267" t="s">
        <v>2</v>
      </c>
      <c r="E6" s="267" t="s">
        <v>3</v>
      </c>
    </row>
    <row r="7" spans="1:8" ht="30" customHeight="1" x14ac:dyDescent="0.2">
      <c r="A7" s="286" t="s">
        <v>4</v>
      </c>
      <c r="B7" s="287"/>
      <c r="C7" s="288"/>
      <c r="D7" s="268">
        <v>3391000</v>
      </c>
      <c r="E7" s="269" t="s">
        <v>5</v>
      </c>
    </row>
    <row r="8" spans="1:8" ht="30.75" customHeight="1" x14ac:dyDescent="0.2">
      <c r="A8" s="289" t="s">
        <v>6</v>
      </c>
      <c r="B8" s="290"/>
      <c r="C8" s="291"/>
      <c r="D8" s="270">
        <v>3391000</v>
      </c>
      <c r="E8" s="271"/>
    </row>
    <row r="10" spans="1:8" ht="26.25" customHeight="1" x14ac:dyDescent="0.2"/>
    <row r="11" spans="1:8" x14ac:dyDescent="0.2">
      <c r="A11" s="292" t="s">
        <v>7</v>
      </c>
      <c r="B11" s="292"/>
    </row>
    <row r="13" spans="1:8" ht="30" customHeight="1" x14ac:dyDescent="0.2">
      <c r="A13" s="283" t="s">
        <v>1</v>
      </c>
      <c r="B13" s="284"/>
      <c r="C13" s="285"/>
      <c r="D13" s="272" t="s">
        <v>2</v>
      </c>
      <c r="E13" s="272" t="s">
        <v>3</v>
      </c>
      <c r="H13" s="184"/>
    </row>
    <row r="14" spans="1:8" ht="30" customHeight="1" x14ac:dyDescent="0.2">
      <c r="A14" s="293" t="s">
        <v>8</v>
      </c>
      <c r="B14" s="283" t="s">
        <v>9</v>
      </c>
      <c r="C14" s="285"/>
      <c r="D14" s="273">
        <v>210000</v>
      </c>
      <c r="E14" s="274" t="s">
        <v>10</v>
      </c>
      <c r="H14" s="184"/>
    </row>
    <row r="15" spans="1:8" ht="30" customHeight="1" x14ac:dyDescent="0.2">
      <c r="A15" s="294"/>
      <c r="B15" s="283" t="s">
        <v>11</v>
      </c>
      <c r="C15" s="285"/>
      <c r="D15" s="273">
        <v>1680000</v>
      </c>
      <c r="E15" s="275" t="s">
        <v>12</v>
      </c>
    </row>
    <row r="16" spans="1:8" ht="30" customHeight="1" x14ac:dyDescent="0.2">
      <c r="A16" s="294"/>
      <c r="B16" s="296" t="s">
        <v>13</v>
      </c>
      <c r="C16" s="267" t="s">
        <v>14</v>
      </c>
      <c r="D16" s="273">
        <v>500000</v>
      </c>
      <c r="E16" s="68"/>
    </row>
    <row r="17" spans="1:11" ht="30" customHeight="1" x14ac:dyDescent="0.2">
      <c r="A17" s="294"/>
      <c r="B17" s="297"/>
      <c r="C17" s="267" t="s">
        <v>15</v>
      </c>
      <c r="D17" s="273">
        <v>350000</v>
      </c>
      <c r="E17" s="68"/>
    </row>
    <row r="18" spans="1:11" ht="30" customHeight="1" x14ac:dyDescent="0.2">
      <c r="A18" s="294"/>
      <c r="B18" s="297"/>
      <c r="C18" s="272" t="s">
        <v>16</v>
      </c>
      <c r="D18" s="276">
        <v>150000</v>
      </c>
      <c r="E18" s="277" t="s">
        <v>17</v>
      </c>
    </row>
    <row r="19" spans="1:11" ht="30" customHeight="1" x14ac:dyDescent="0.2">
      <c r="A19" s="294"/>
      <c r="B19" s="289"/>
      <c r="C19" s="267" t="s">
        <v>18</v>
      </c>
      <c r="D19" s="278">
        <v>300000</v>
      </c>
      <c r="E19" s="68" t="s">
        <v>19</v>
      </c>
    </row>
    <row r="20" spans="1:11" ht="30" customHeight="1" x14ac:dyDescent="0.2">
      <c r="A20" s="286" t="s">
        <v>20</v>
      </c>
      <c r="B20" s="287"/>
      <c r="C20" s="288"/>
      <c r="D20" s="268">
        <f>SUM(D14:D19)</f>
        <v>3190000</v>
      </c>
      <c r="E20" s="269"/>
      <c r="F20" s="279"/>
    </row>
    <row r="21" spans="1:11" ht="30" customHeight="1" x14ac:dyDescent="0.2">
      <c r="A21" s="294" t="s">
        <v>21</v>
      </c>
      <c r="B21" s="289" t="s">
        <v>22</v>
      </c>
      <c r="C21" s="291"/>
      <c r="D21" s="276">
        <v>50000</v>
      </c>
      <c r="E21" s="277" t="s">
        <v>23</v>
      </c>
      <c r="F21" s="279"/>
    </row>
    <row r="22" spans="1:11" ht="30" customHeight="1" x14ac:dyDescent="0.2">
      <c r="A22" s="294"/>
      <c r="B22" s="283" t="s">
        <v>24</v>
      </c>
      <c r="C22" s="285"/>
      <c r="D22" s="273">
        <v>100000</v>
      </c>
      <c r="E22" s="68" t="s">
        <v>25</v>
      </c>
    </row>
    <row r="23" spans="1:11" ht="30" customHeight="1" x14ac:dyDescent="0.2">
      <c r="A23" s="295"/>
      <c r="B23" s="283" t="s">
        <v>26</v>
      </c>
      <c r="C23" s="285"/>
      <c r="D23" s="270">
        <v>51000</v>
      </c>
      <c r="E23" s="271"/>
      <c r="K23" s="184"/>
    </row>
    <row r="24" spans="1:11" ht="30" customHeight="1" x14ac:dyDescent="0.2">
      <c r="A24" s="286" t="s">
        <v>20</v>
      </c>
      <c r="B24" s="287"/>
      <c r="C24" s="288"/>
      <c r="D24" s="268">
        <f>SUM(D21:D23)</f>
        <v>201000</v>
      </c>
      <c r="E24" s="269"/>
      <c r="F24" s="279"/>
      <c r="K24" s="184"/>
    </row>
    <row r="25" spans="1:11" ht="30" customHeight="1" x14ac:dyDescent="0.2">
      <c r="A25" s="289" t="s">
        <v>6</v>
      </c>
      <c r="B25" s="290"/>
      <c r="C25" s="291"/>
      <c r="D25" s="270">
        <f>(D20+D24)</f>
        <v>3391000</v>
      </c>
      <c r="E25" s="271"/>
      <c r="F25" s="279"/>
    </row>
    <row r="26" spans="1:11" x14ac:dyDescent="0.2">
      <c r="B26" s="184"/>
      <c r="C26" s="184"/>
      <c r="D26" s="280"/>
      <c r="E26" s="184"/>
    </row>
  </sheetData>
  <mergeCells count="18">
    <mergeCell ref="B21:C21"/>
    <mergeCell ref="B22:C22"/>
    <mergeCell ref="B23:C23"/>
    <mergeCell ref="A24:C24"/>
    <mergeCell ref="A25:C25"/>
    <mergeCell ref="A21:A23"/>
    <mergeCell ref="A11:B11"/>
    <mergeCell ref="A13:C13"/>
    <mergeCell ref="B14:C14"/>
    <mergeCell ref="B15:C15"/>
    <mergeCell ref="A20:C20"/>
    <mergeCell ref="A14:A19"/>
    <mergeCell ref="B16:B19"/>
    <mergeCell ref="A1:E1"/>
    <mergeCell ref="A4:B4"/>
    <mergeCell ref="A6:C6"/>
    <mergeCell ref="A7:C7"/>
    <mergeCell ref="A8:C8"/>
  </mergeCells>
  <phoneticPr fontId="29"/>
  <pageMargins left="0.69930555555555596" right="0.6993055555555559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"/>
  <sheetViews>
    <sheetView showGridLines="0" view="pageBreakPreview" topLeftCell="A25" zoomScaleNormal="100" zoomScaleSheetLayoutView="100" workbookViewId="0">
      <selection activeCell="E39" sqref="E39"/>
    </sheetView>
  </sheetViews>
  <sheetFormatPr defaultColWidth="9" defaultRowHeight="13.2" x14ac:dyDescent="0.2"/>
  <cols>
    <col min="1" max="1" width="5.109375" style="225" customWidth="1"/>
    <col min="2" max="2" width="5.77734375" style="225" customWidth="1"/>
    <col min="3" max="3" width="9" style="225"/>
    <col min="4" max="5" width="11.77734375" style="225" customWidth="1"/>
    <col min="6" max="6" width="15.6640625" style="225" customWidth="1"/>
    <col min="7" max="7" width="23.88671875" style="225" customWidth="1"/>
    <col min="8" max="8" width="7.33203125" style="225" customWidth="1"/>
    <col min="9" max="16384" width="9" style="225"/>
  </cols>
  <sheetData>
    <row r="1" spans="1:8" ht="26.25" customHeight="1" x14ac:dyDescent="0.2">
      <c r="A1" s="298" t="s">
        <v>27</v>
      </c>
      <c r="B1" s="299"/>
      <c r="C1" s="299"/>
      <c r="D1" s="299"/>
      <c r="E1" s="299"/>
      <c r="F1" s="299"/>
      <c r="G1" s="299"/>
      <c r="H1" s="299"/>
    </row>
    <row r="2" spans="1:8" ht="15.6" customHeight="1" x14ac:dyDescent="0.2">
      <c r="A2" s="300" t="s">
        <v>28</v>
      </c>
      <c r="B2" s="300"/>
      <c r="C2" s="300"/>
      <c r="D2" s="226"/>
      <c r="E2" s="226"/>
      <c r="F2" s="226"/>
      <c r="G2" s="227"/>
      <c r="H2" s="227" t="s">
        <v>29</v>
      </c>
    </row>
    <row r="3" spans="1:8" ht="26.25" customHeight="1" x14ac:dyDescent="0.2">
      <c r="A3" s="301" t="s">
        <v>30</v>
      </c>
      <c r="B3" s="302"/>
      <c r="C3" s="303"/>
      <c r="D3" s="228" t="s">
        <v>31</v>
      </c>
      <c r="E3" s="228" t="s">
        <v>32</v>
      </c>
      <c r="F3" s="228" t="s">
        <v>33</v>
      </c>
      <c r="G3" s="304" t="s">
        <v>3</v>
      </c>
      <c r="H3" s="305"/>
    </row>
    <row r="4" spans="1:8" ht="26.25" customHeight="1" x14ac:dyDescent="0.2">
      <c r="A4" s="301" t="s">
        <v>4</v>
      </c>
      <c r="B4" s="302"/>
      <c r="C4" s="303"/>
      <c r="D4" s="230">
        <f>令和3年度予算!D7</f>
        <v>3391000</v>
      </c>
      <c r="E4" s="230">
        <v>3391000</v>
      </c>
      <c r="F4" s="231">
        <f>E4-D4</f>
        <v>0</v>
      </c>
      <c r="G4" s="306" t="s">
        <v>34</v>
      </c>
      <c r="H4" s="307"/>
    </row>
    <row r="5" spans="1:8" ht="26.25" customHeight="1" x14ac:dyDescent="0.2">
      <c r="A5" s="324" t="s">
        <v>35</v>
      </c>
      <c r="B5" s="301" t="s">
        <v>36</v>
      </c>
      <c r="C5" s="303"/>
      <c r="D5" s="230">
        <v>0</v>
      </c>
      <c r="E5" s="234">
        <f>学区費!C26</f>
        <v>0</v>
      </c>
      <c r="F5" s="231">
        <f>E5-D5</f>
        <v>0</v>
      </c>
      <c r="G5" s="232"/>
      <c r="H5" s="233"/>
    </row>
    <row r="6" spans="1:8" ht="26.25" customHeight="1" x14ac:dyDescent="0.2">
      <c r="A6" s="325"/>
      <c r="B6" s="328" t="s">
        <v>13</v>
      </c>
      <c r="C6" s="235" t="s">
        <v>37</v>
      </c>
      <c r="D6" s="236">
        <v>0</v>
      </c>
      <c r="E6" s="237">
        <f>専門部費内訳!D78</f>
        <v>0</v>
      </c>
      <c r="F6" s="238">
        <f t="shared" ref="F6:F14" si="0">E6-D6</f>
        <v>0</v>
      </c>
      <c r="G6" s="308"/>
      <c r="H6" s="309"/>
    </row>
    <row r="7" spans="1:8" ht="26.25" customHeight="1" x14ac:dyDescent="0.2">
      <c r="A7" s="325"/>
      <c r="B7" s="328"/>
      <c r="C7" s="239" t="s">
        <v>38</v>
      </c>
      <c r="D7" s="240">
        <v>0</v>
      </c>
      <c r="E7" s="241">
        <f>専門部費内訳!D79</f>
        <v>0</v>
      </c>
      <c r="F7" s="231">
        <f t="shared" ref="F7" si="1">E7-D7</f>
        <v>0</v>
      </c>
      <c r="G7" s="310"/>
      <c r="H7" s="311"/>
    </row>
    <row r="8" spans="1:8" ht="26.25" customHeight="1" x14ac:dyDescent="0.2">
      <c r="A8" s="325"/>
      <c r="B8" s="328"/>
      <c r="C8" s="239" t="s">
        <v>39</v>
      </c>
      <c r="D8" s="240">
        <v>0</v>
      </c>
      <c r="E8" s="241">
        <f>専門部費内訳!D80</f>
        <v>0</v>
      </c>
      <c r="F8" s="231">
        <f t="shared" si="0"/>
        <v>0</v>
      </c>
      <c r="G8" s="310"/>
      <c r="H8" s="311"/>
    </row>
    <row r="9" spans="1:8" ht="26.25" customHeight="1" x14ac:dyDescent="0.2">
      <c r="A9" s="325"/>
      <c r="B9" s="328"/>
      <c r="C9" s="244" t="s">
        <v>40</v>
      </c>
      <c r="D9" s="245">
        <f>SUM(D6:D8)</f>
        <v>0</v>
      </c>
      <c r="E9" s="246">
        <f>SUM(E6:E8)</f>
        <v>0</v>
      </c>
      <c r="F9" s="231">
        <f t="shared" si="0"/>
        <v>0</v>
      </c>
      <c r="G9" s="242"/>
      <c r="H9" s="243"/>
    </row>
    <row r="10" spans="1:8" ht="26.25" customHeight="1" x14ac:dyDescent="0.2">
      <c r="A10" s="325"/>
      <c r="B10" s="328"/>
      <c r="C10" s="247" t="s">
        <v>41</v>
      </c>
      <c r="D10" s="248">
        <v>0</v>
      </c>
      <c r="E10" s="249">
        <f>専門部費内訳!D87</f>
        <v>0</v>
      </c>
      <c r="F10" s="238">
        <f t="shared" si="0"/>
        <v>0</v>
      </c>
      <c r="G10" s="250"/>
      <c r="H10" s="251"/>
    </row>
    <row r="11" spans="1:8" ht="26.25" customHeight="1" x14ac:dyDescent="0.2">
      <c r="A11" s="325"/>
      <c r="B11" s="328"/>
      <c r="C11" s="239" t="s">
        <v>42</v>
      </c>
      <c r="D11" s="245">
        <v>0</v>
      </c>
      <c r="E11" s="246">
        <f>専門部費内訳!D88</f>
        <v>0</v>
      </c>
      <c r="F11" s="238">
        <f t="shared" si="0"/>
        <v>0</v>
      </c>
      <c r="G11" s="312"/>
      <c r="H11" s="313"/>
    </row>
    <row r="12" spans="1:8" ht="26.25" customHeight="1" x14ac:dyDescent="0.2">
      <c r="A12" s="325"/>
      <c r="B12" s="328"/>
      <c r="C12" s="254" t="s">
        <v>40</v>
      </c>
      <c r="D12" s="245">
        <f>SUM(D10:D11)</f>
        <v>0</v>
      </c>
      <c r="E12" s="246">
        <f>SUM(E10:E11)</f>
        <v>0</v>
      </c>
      <c r="F12" s="238">
        <f t="shared" si="0"/>
        <v>0</v>
      </c>
      <c r="G12" s="252"/>
      <c r="H12" s="253"/>
    </row>
    <row r="13" spans="1:8" ht="26.25" customHeight="1" x14ac:dyDescent="0.2">
      <c r="A13" s="326"/>
      <c r="B13" s="329"/>
      <c r="C13" s="239" t="s">
        <v>43</v>
      </c>
      <c r="D13" s="245">
        <v>0</v>
      </c>
      <c r="E13" s="246">
        <v>0</v>
      </c>
      <c r="F13" s="238">
        <f t="shared" si="0"/>
        <v>0</v>
      </c>
      <c r="G13" s="242"/>
      <c r="H13" s="243"/>
    </row>
    <row r="14" spans="1:8" ht="26.25" customHeight="1" x14ac:dyDescent="0.2">
      <c r="A14" s="314" t="s">
        <v>44</v>
      </c>
      <c r="B14" s="315"/>
      <c r="C14" s="316"/>
      <c r="D14" s="255">
        <f>D4+D5+D9+D12+D13</f>
        <v>3391000</v>
      </c>
      <c r="E14" s="255">
        <f>E4+E5+E9+E12+E13</f>
        <v>3391000</v>
      </c>
      <c r="F14" s="238">
        <f t="shared" si="0"/>
        <v>0</v>
      </c>
      <c r="G14" s="317"/>
      <c r="H14" s="318"/>
    </row>
    <row r="15" spans="1:8" ht="13.5" customHeight="1" x14ac:dyDescent="0.2">
      <c r="A15" s="256"/>
      <c r="B15" s="256"/>
      <c r="C15" s="256"/>
      <c r="D15" s="226"/>
      <c r="E15" s="226"/>
      <c r="F15" s="226" t="s">
        <v>45</v>
      </c>
      <c r="G15" s="257"/>
    </row>
    <row r="16" spans="1:8" ht="15.6" customHeight="1" x14ac:dyDescent="0.2">
      <c r="A16" s="300" t="s">
        <v>46</v>
      </c>
      <c r="B16" s="300"/>
      <c r="C16" s="300"/>
      <c r="D16" s="226"/>
      <c r="E16" s="226"/>
      <c r="F16" s="226"/>
      <c r="G16" s="257"/>
    </row>
    <row r="17" spans="1:8" ht="26.25" customHeight="1" x14ac:dyDescent="0.2">
      <c r="A17" s="319" t="s">
        <v>30</v>
      </c>
      <c r="B17" s="319"/>
      <c r="C17" s="319"/>
      <c r="D17" s="228" t="s">
        <v>31</v>
      </c>
      <c r="E17" s="228" t="s">
        <v>32</v>
      </c>
      <c r="F17" s="228" t="s">
        <v>33</v>
      </c>
      <c r="G17" s="320" t="s">
        <v>3</v>
      </c>
      <c r="H17" s="320"/>
    </row>
    <row r="18" spans="1:8" ht="26.25" customHeight="1" x14ac:dyDescent="0.2">
      <c r="A18" s="324" t="s">
        <v>47</v>
      </c>
      <c r="B18" s="319" t="s">
        <v>9</v>
      </c>
      <c r="C18" s="319"/>
      <c r="D18" s="230">
        <f>令和3年度予算!D14</f>
        <v>210000</v>
      </c>
      <c r="E18" s="234">
        <f>連協費!E50</f>
        <v>165343</v>
      </c>
      <c r="F18" s="258">
        <f t="shared" ref="F18:F24" si="2">D18-E18</f>
        <v>44657</v>
      </c>
      <c r="G18" s="321"/>
      <c r="H18" s="321"/>
    </row>
    <row r="19" spans="1:8" ht="26.25" customHeight="1" x14ac:dyDescent="0.2">
      <c r="A19" s="325"/>
      <c r="B19" s="319" t="s">
        <v>11</v>
      </c>
      <c r="C19" s="319"/>
      <c r="D19" s="230">
        <f>令和3年度予算!D15</f>
        <v>1680000</v>
      </c>
      <c r="E19" s="234">
        <f>学区費!D26</f>
        <v>822477</v>
      </c>
      <c r="F19" s="258">
        <f t="shared" si="2"/>
        <v>857523</v>
      </c>
      <c r="G19" s="428" t="s">
        <v>158</v>
      </c>
      <c r="H19" s="321"/>
    </row>
    <row r="20" spans="1:8" ht="26.25" customHeight="1" x14ac:dyDescent="0.2">
      <c r="A20" s="325"/>
      <c r="B20" s="330" t="s">
        <v>13</v>
      </c>
      <c r="C20" s="259" t="s">
        <v>16</v>
      </c>
      <c r="D20" s="230">
        <f>令和3年度予算!D18</f>
        <v>150000</v>
      </c>
      <c r="E20" s="234">
        <f>専門部費内訳!E69</f>
        <v>69190</v>
      </c>
      <c r="F20" s="258">
        <f t="shared" si="2"/>
        <v>80810</v>
      </c>
      <c r="G20" s="428" t="s">
        <v>157</v>
      </c>
      <c r="H20" s="321"/>
    </row>
    <row r="21" spans="1:8" ht="26.25" customHeight="1" x14ac:dyDescent="0.2">
      <c r="A21" s="325"/>
      <c r="B21" s="330"/>
      <c r="C21" s="260" t="s">
        <v>18</v>
      </c>
      <c r="D21" s="230">
        <f>令和3年度予算!D19</f>
        <v>300000</v>
      </c>
      <c r="E21" s="230">
        <f>専門部費内訳!E76</f>
        <v>268130</v>
      </c>
      <c r="F21" s="261">
        <f t="shared" si="2"/>
        <v>31870</v>
      </c>
      <c r="G21" s="321" t="s">
        <v>48</v>
      </c>
      <c r="H21" s="321"/>
    </row>
    <row r="22" spans="1:8" ht="26.25" customHeight="1" x14ac:dyDescent="0.2">
      <c r="A22" s="325"/>
      <c r="B22" s="330"/>
      <c r="C22" s="262" t="s">
        <v>14</v>
      </c>
      <c r="D22" s="230">
        <f>令和3年度予算!D16</f>
        <v>500000</v>
      </c>
      <c r="E22" s="234">
        <f>専門部費内訳!E85</f>
        <v>448976</v>
      </c>
      <c r="F22" s="258">
        <f t="shared" si="2"/>
        <v>51024</v>
      </c>
      <c r="G22" s="428" t="s">
        <v>155</v>
      </c>
      <c r="H22" s="321"/>
    </row>
    <row r="23" spans="1:8" ht="26.25" customHeight="1" x14ac:dyDescent="0.2">
      <c r="A23" s="325"/>
      <c r="B23" s="330"/>
      <c r="C23" s="262" t="s">
        <v>15</v>
      </c>
      <c r="D23" s="230">
        <f>令和3年度予算!D17</f>
        <v>350000</v>
      </c>
      <c r="E23" s="234">
        <f>専門部費内訳!E89</f>
        <v>215318</v>
      </c>
      <c r="F23" s="258">
        <f t="shared" si="2"/>
        <v>134682</v>
      </c>
      <c r="G23" s="428" t="s">
        <v>156</v>
      </c>
      <c r="H23" s="321"/>
    </row>
    <row r="24" spans="1:8" ht="26.25" customHeight="1" x14ac:dyDescent="0.2">
      <c r="A24" s="319" t="s">
        <v>40</v>
      </c>
      <c r="B24" s="319"/>
      <c r="C24" s="319"/>
      <c r="D24" s="234">
        <f t="shared" ref="D24:E24" si="3">SUM(D18:D23)</f>
        <v>3190000</v>
      </c>
      <c r="E24" s="234">
        <f t="shared" si="3"/>
        <v>1989434</v>
      </c>
      <c r="F24" s="263">
        <f t="shared" si="2"/>
        <v>1200566</v>
      </c>
      <c r="G24" s="321"/>
      <c r="H24" s="321"/>
    </row>
    <row r="25" spans="1:8" ht="26.25" customHeight="1" x14ac:dyDescent="0.2">
      <c r="A25" s="327" t="s">
        <v>21</v>
      </c>
      <c r="B25" s="319" t="s">
        <v>22</v>
      </c>
      <c r="C25" s="319"/>
      <c r="D25" s="230">
        <f>令和3年度予算!D21</f>
        <v>50000</v>
      </c>
      <c r="E25" s="234">
        <f>会議費!E9</f>
        <v>4330</v>
      </c>
      <c r="F25" s="258">
        <f t="shared" ref="F25:F28" si="4">D25-E25</f>
        <v>45670</v>
      </c>
      <c r="G25" s="321" t="s">
        <v>49</v>
      </c>
      <c r="H25" s="321"/>
    </row>
    <row r="26" spans="1:8" ht="26.25" customHeight="1" x14ac:dyDescent="0.2">
      <c r="A26" s="327"/>
      <c r="B26" s="319" t="s">
        <v>24</v>
      </c>
      <c r="C26" s="319"/>
      <c r="D26" s="230">
        <f>令和3年度予算!D22</f>
        <v>100000</v>
      </c>
      <c r="E26" s="234">
        <f>事務費!E13</f>
        <v>84045</v>
      </c>
      <c r="F26" s="258">
        <f t="shared" si="4"/>
        <v>15955</v>
      </c>
      <c r="G26" s="321" t="s">
        <v>50</v>
      </c>
      <c r="H26" s="321"/>
    </row>
    <row r="27" spans="1:8" ht="26.25" customHeight="1" x14ac:dyDescent="0.2">
      <c r="A27" s="327"/>
      <c r="B27" s="319" t="s">
        <v>26</v>
      </c>
      <c r="C27" s="319"/>
      <c r="D27" s="230">
        <f>令和3年度予算!D23</f>
        <v>51000</v>
      </c>
      <c r="E27" s="234">
        <f>予備費!E4</f>
        <v>0</v>
      </c>
      <c r="F27" s="258">
        <f t="shared" si="4"/>
        <v>51000</v>
      </c>
      <c r="G27" s="321"/>
      <c r="H27" s="321"/>
    </row>
    <row r="28" spans="1:8" ht="26.25" customHeight="1" x14ac:dyDescent="0.2">
      <c r="A28" s="319" t="s">
        <v>40</v>
      </c>
      <c r="B28" s="319"/>
      <c r="C28" s="319"/>
      <c r="D28" s="234">
        <f t="shared" ref="D28:E28" si="5">SUM(D25:D27)</f>
        <v>201000</v>
      </c>
      <c r="E28" s="234">
        <f t="shared" si="5"/>
        <v>88375</v>
      </c>
      <c r="F28" s="263">
        <f t="shared" si="4"/>
        <v>112625</v>
      </c>
      <c r="G28" s="321"/>
      <c r="H28" s="321"/>
    </row>
    <row r="29" spans="1:8" ht="26.25" customHeight="1" x14ac:dyDescent="0.2">
      <c r="A29" s="319" t="s">
        <v>44</v>
      </c>
      <c r="B29" s="319"/>
      <c r="C29" s="319"/>
      <c r="D29" s="234">
        <f>SUM(D28,D24)</f>
        <v>3391000</v>
      </c>
      <c r="E29" s="234">
        <f>SUM(E24+E28)</f>
        <v>2077809</v>
      </c>
      <c r="F29" s="263">
        <f>F24+F28</f>
        <v>1313191</v>
      </c>
      <c r="G29" s="321"/>
      <c r="H29" s="321"/>
    </row>
    <row r="30" spans="1:8" ht="10.199999999999999" customHeight="1" x14ac:dyDescent="0.2">
      <c r="A30" s="256"/>
      <c r="B30" s="256"/>
      <c r="C30" s="257"/>
      <c r="D30" s="226"/>
      <c r="E30" s="226"/>
      <c r="F30" s="264"/>
      <c r="G30" s="257"/>
    </row>
    <row r="31" spans="1:8" ht="9.6" customHeight="1" x14ac:dyDescent="0.2">
      <c r="A31" s="315" t="s">
        <v>51</v>
      </c>
      <c r="B31" s="315"/>
      <c r="C31" s="315"/>
      <c r="D31" s="226"/>
      <c r="E31" s="226"/>
      <c r="F31" s="226"/>
      <c r="G31" s="257"/>
    </row>
    <row r="32" spans="1:8" ht="26.25" customHeight="1" x14ac:dyDescent="0.2">
      <c r="A32" s="301" t="s">
        <v>52</v>
      </c>
      <c r="B32" s="302"/>
      <c r="C32" s="302"/>
      <c r="D32" s="303"/>
      <c r="E32" s="322" t="s">
        <v>53</v>
      </c>
      <c r="F32" s="323"/>
      <c r="G32" s="229" t="s">
        <v>54</v>
      </c>
      <c r="H32" s="265"/>
    </row>
    <row r="33" spans="1:8" ht="26.25" customHeight="1" x14ac:dyDescent="0.2">
      <c r="A33" s="301">
        <f>SUM(E14)</f>
        <v>3391000</v>
      </c>
      <c r="B33" s="302"/>
      <c r="C33" s="302"/>
      <c r="D33" s="303"/>
      <c r="E33" s="322">
        <f>SUM(E29)</f>
        <v>2077809</v>
      </c>
      <c r="F33" s="323"/>
      <c r="G33" s="266">
        <f>A33-E33</f>
        <v>1313191</v>
      </c>
      <c r="H33" s="265"/>
    </row>
    <row r="34" spans="1:8" ht="28.2" customHeight="1" x14ac:dyDescent="0.2">
      <c r="A34" s="256"/>
      <c r="B34" s="256"/>
      <c r="C34" s="256"/>
      <c r="D34" s="226"/>
      <c r="E34" s="399" t="s">
        <v>163</v>
      </c>
      <c r="F34" s="398"/>
      <c r="G34" s="398"/>
      <c r="H34" s="398"/>
    </row>
    <row r="35" spans="1:8" ht="2.4" customHeight="1" x14ac:dyDescent="0.2"/>
  </sheetData>
  <mergeCells count="47">
    <mergeCell ref="E34:H34"/>
    <mergeCell ref="A32:D32"/>
    <mergeCell ref="E32:F32"/>
    <mergeCell ref="A33:D33"/>
    <mergeCell ref="E33:F33"/>
    <mergeCell ref="A5:A13"/>
    <mergeCell ref="A18:A23"/>
    <mergeCell ref="A25:A27"/>
    <mergeCell ref="B6:B13"/>
    <mergeCell ref="B20:B23"/>
    <mergeCell ref="A28:C28"/>
    <mergeCell ref="G28:H28"/>
    <mergeCell ref="A29:C29"/>
    <mergeCell ref="G29:H29"/>
    <mergeCell ref="A31:C31"/>
    <mergeCell ref="B25:C25"/>
    <mergeCell ref="G25:H25"/>
    <mergeCell ref="B26:C26"/>
    <mergeCell ref="G26:H26"/>
    <mergeCell ref="B27:C27"/>
    <mergeCell ref="G27:H27"/>
    <mergeCell ref="G21:H21"/>
    <mergeCell ref="G22:H22"/>
    <mergeCell ref="G23:H23"/>
    <mergeCell ref="A24:C24"/>
    <mergeCell ref="G24:H24"/>
    <mergeCell ref="B18:C18"/>
    <mergeCell ref="G18:H18"/>
    <mergeCell ref="B19:C19"/>
    <mergeCell ref="G19:H19"/>
    <mergeCell ref="G20:H20"/>
    <mergeCell ref="A14:C14"/>
    <mergeCell ref="G14:H14"/>
    <mergeCell ref="A16:C16"/>
    <mergeCell ref="A17:C17"/>
    <mergeCell ref="G17:H17"/>
    <mergeCell ref="B5:C5"/>
    <mergeCell ref="G6:H6"/>
    <mergeCell ref="G7:H7"/>
    <mergeCell ref="G8:H8"/>
    <mergeCell ref="G11:H11"/>
    <mergeCell ref="A1:H1"/>
    <mergeCell ref="A2:C2"/>
    <mergeCell ref="A3:C3"/>
    <mergeCell ref="G3:H3"/>
    <mergeCell ref="A4:C4"/>
    <mergeCell ref="G4:H4"/>
  </mergeCells>
  <phoneticPr fontId="31"/>
  <printOptions horizontalCentered="1"/>
  <pageMargins left="0.235416666666667" right="0.235416666666667" top="0" bottom="0.74791666666666701" header="0.31388888888888899" footer="0.31388888888888899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8"/>
  <sheetViews>
    <sheetView view="pageBreakPreview" topLeftCell="A19" zoomScaleNormal="142" zoomScaleSheetLayoutView="100" workbookViewId="0">
      <selection activeCell="C30" sqref="C30"/>
    </sheetView>
  </sheetViews>
  <sheetFormatPr defaultColWidth="9" defaultRowHeight="16.2" x14ac:dyDescent="0.2"/>
  <cols>
    <col min="1" max="1" width="13.44140625" style="213" customWidth="1"/>
    <col min="2" max="2" width="15" style="214" customWidth="1"/>
    <col min="3" max="3" width="18.109375" style="214" customWidth="1"/>
    <col min="4" max="4" width="18.77734375" style="214" customWidth="1"/>
    <col min="5" max="5" width="20.77734375" style="214" customWidth="1"/>
    <col min="6" max="16384" width="9" style="214"/>
  </cols>
  <sheetData>
    <row r="1" spans="1:5" x14ac:dyDescent="0.2">
      <c r="B1" s="331"/>
      <c r="C1" s="331"/>
      <c r="D1" s="331"/>
      <c r="E1" s="331"/>
    </row>
    <row r="3" spans="1:5" ht="17.25" customHeight="1" x14ac:dyDescent="0.2">
      <c r="A3" s="214" t="s">
        <v>55</v>
      </c>
    </row>
    <row r="5" spans="1:5" ht="20.25" customHeight="1" x14ac:dyDescent="0.2">
      <c r="E5" s="215" t="s">
        <v>29</v>
      </c>
    </row>
    <row r="6" spans="1:5" ht="23.25" customHeight="1" x14ac:dyDescent="0.2">
      <c r="A6" s="332" t="s">
        <v>56</v>
      </c>
      <c r="B6" s="332" t="s">
        <v>57</v>
      </c>
      <c r="C6" s="332"/>
      <c r="D6" s="333" t="s">
        <v>58</v>
      </c>
      <c r="E6" s="335" t="s">
        <v>59</v>
      </c>
    </row>
    <row r="7" spans="1:5" ht="22.5" customHeight="1" x14ac:dyDescent="0.2">
      <c r="A7" s="332"/>
      <c r="B7" s="216" t="s">
        <v>60</v>
      </c>
      <c r="C7" s="217" t="s">
        <v>61</v>
      </c>
      <c r="D7" s="334"/>
      <c r="E7" s="336"/>
    </row>
    <row r="8" spans="1:5" ht="22.5" customHeight="1" x14ac:dyDescent="0.2">
      <c r="A8" s="216" t="s">
        <v>62</v>
      </c>
      <c r="B8" s="218">
        <v>80000</v>
      </c>
      <c r="C8" s="218">
        <f>学区内訳Ａ!D6-80000</f>
        <v>0</v>
      </c>
      <c r="D8" s="218">
        <f>学区内訳Ｂ!D43</f>
        <v>0</v>
      </c>
      <c r="E8" s="218">
        <f>B8+C8-D8</f>
        <v>80000</v>
      </c>
    </row>
    <row r="9" spans="1:5" ht="22.5" customHeight="1" x14ac:dyDescent="0.2">
      <c r="A9" s="216" t="s">
        <v>63</v>
      </c>
      <c r="B9" s="218">
        <v>80000</v>
      </c>
      <c r="C9" s="218">
        <f>学区内訳Ａ!D11-80000</f>
        <v>0</v>
      </c>
      <c r="D9" s="218">
        <v>0</v>
      </c>
      <c r="E9" s="218">
        <f t="shared" ref="E9:E26" si="0">B9+C9-D9</f>
        <v>80000</v>
      </c>
    </row>
    <row r="10" spans="1:5" ht="22.5" customHeight="1" x14ac:dyDescent="0.2">
      <c r="A10" s="216" t="s">
        <v>64</v>
      </c>
      <c r="B10" s="218">
        <v>80000</v>
      </c>
      <c r="C10" s="218">
        <f>学区内訳Ａ!D17-80000</f>
        <v>0</v>
      </c>
      <c r="D10" s="218">
        <f>学区内訳Ｂ!D134</f>
        <v>29375</v>
      </c>
      <c r="E10" s="219">
        <f t="shared" si="0"/>
        <v>50625</v>
      </c>
    </row>
    <row r="11" spans="1:5" ht="22.5" customHeight="1" x14ac:dyDescent="0.2">
      <c r="A11" s="216" t="s">
        <v>65</v>
      </c>
      <c r="B11" s="218">
        <v>80000</v>
      </c>
      <c r="C11" s="218">
        <f>学区内訳Ａ!D22-80000</f>
        <v>0</v>
      </c>
      <c r="D11" s="218">
        <f>学区内訳Ｂ!D174</f>
        <v>40000</v>
      </c>
      <c r="E11" s="218">
        <f t="shared" si="0"/>
        <v>40000</v>
      </c>
    </row>
    <row r="12" spans="1:5" ht="22.5" customHeight="1" x14ac:dyDescent="0.2">
      <c r="A12" s="216" t="s">
        <v>66</v>
      </c>
      <c r="B12" s="218">
        <v>80000</v>
      </c>
      <c r="C12" s="218">
        <f>学区内訳Ａ!D25-80000</f>
        <v>0</v>
      </c>
      <c r="D12" s="218">
        <f>学区内訳Ｂ!D214</f>
        <v>73749</v>
      </c>
      <c r="E12" s="218">
        <f t="shared" si="0"/>
        <v>6251</v>
      </c>
    </row>
    <row r="13" spans="1:5" ht="22.5" customHeight="1" x14ac:dyDescent="0.2">
      <c r="A13" s="216" t="s">
        <v>67</v>
      </c>
      <c r="B13" s="218">
        <v>80000</v>
      </c>
      <c r="C13" s="218">
        <f>学区内訳Ａ!D29-80000</f>
        <v>0</v>
      </c>
      <c r="D13" s="218">
        <f>学区内訳Ｂ!D254</f>
        <v>74989</v>
      </c>
      <c r="E13" s="218">
        <f t="shared" si="0"/>
        <v>5011</v>
      </c>
    </row>
    <row r="14" spans="1:5" ht="22.5" customHeight="1" x14ac:dyDescent="0.2">
      <c r="A14" s="216" t="s">
        <v>68</v>
      </c>
      <c r="B14" s="218">
        <v>80000</v>
      </c>
      <c r="C14" s="218">
        <f>学区内訳Ａ!D33-80000</f>
        <v>0</v>
      </c>
      <c r="D14" s="218">
        <f>学区内訳Ｂ!D306</f>
        <v>868</v>
      </c>
      <c r="E14" s="218">
        <f t="shared" si="0"/>
        <v>79132</v>
      </c>
    </row>
    <row r="15" spans="1:5" ht="22.5" customHeight="1" x14ac:dyDescent="0.2">
      <c r="A15" s="216" t="s">
        <v>69</v>
      </c>
      <c r="B15" s="218">
        <v>80000</v>
      </c>
      <c r="C15" s="218">
        <f>学区内訳Ａ!D36-80000</f>
        <v>0</v>
      </c>
      <c r="D15" s="218">
        <f>学区内訳Ｂ!D346</f>
        <v>53736</v>
      </c>
      <c r="E15" s="218">
        <f t="shared" si="0"/>
        <v>26264</v>
      </c>
    </row>
    <row r="16" spans="1:5" ht="22.5" customHeight="1" x14ac:dyDescent="0.2">
      <c r="A16" s="216" t="s">
        <v>70</v>
      </c>
      <c r="B16" s="218">
        <v>80000</v>
      </c>
      <c r="C16" s="218">
        <f>学区内訳Ａ!D40-80000</f>
        <v>0</v>
      </c>
      <c r="D16" s="218">
        <f>学区内訳Ｂ!D386</f>
        <v>55134</v>
      </c>
      <c r="E16" s="218">
        <f t="shared" si="0"/>
        <v>24866</v>
      </c>
    </row>
    <row r="17" spans="1:5" ht="22.5" customHeight="1" x14ac:dyDescent="0.2">
      <c r="A17" s="216" t="s">
        <v>71</v>
      </c>
      <c r="B17" s="218">
        <v>80000</v>
      </c>
      <c r="C17" s="218">
        <f>学区内訳Ａ!D44-80000</f>
        <v>0</v>
      </c>
      <c r="D17" s="220">
        <f>学区内訳Ｂ!D426</f>
        <v>0</v>
      </c>
      <c r="E17" s="218">
        <f t="shared" si="0"/>
        <v>80000</v>
      </c>
    </row>
    <row r="18" spans="1:5" ht="22.5" customHeight="1" x14ac:dyDescent="0.2">
      <c r="A18" s="221" t="s">
        <v>72</v>
      </c>
      <c r="B18" s="218">
        <v>80000</v>
      </c>
      <c r="C18" s="218">
        <f>学区内訳Ａ!D51-80000</f>
        <v>0</v>
      </c>
      <c r="D18" s="218">
        <f>学区内訳Ａ!E51</f>
        <v>0</v>
      </c>
      <c r="E18" s="218">
        <f t="shared" si="0"/>
        <v>80000</v>
      </c>
    </row>
    <row r="19" spans="1:5" ht="22.5" customHeight="1" x14ac:dyDescent="0.2">
      <c r="A19" s="216" t="s">
        <v>73</v>
      </c>
      <c r="B19" s="218">
        <v>80000</v>
      </c>
      <c r="C19" s="218">
        <f>学区内訳Ａ!D56-80000</f>
        <v>0</v>
      </c>
      <c r="D19" s="218">
        <f>学区内訳Ｂ!D506</f>
        <v>0</v>
      </c>
      <c r="E19" s="218">
        <f t="shared" si="0"/>
        <v>80000</v>
      </c>
    </row>
    <row r="20" spans="1:5" ht="22.5" customHeight="1" x14ac:dyDescent="0.2">
      <c r="A20" s="216" t="s">
        <v>74</v>
      </c>
      <c r="B20" s="222">
        <v>80000</v>
      </c>
      <c r="C20" s="222">
        <f>学区内訳Ａ!D60-80000</f>
        <v>0</v>
      </c>
      <c r="D20" s="222">
        <v>53432</v>
      </c>
      <c r="E20" s="218">
        <f t="shared" si="0"/>
        <v>26568</v>
      </c>
    </row>
    <row r="21" spans="1:5" ht="22.5" customHeight="1" x14ac:dyDescent="0.2">
      <c r="A21" s="216" t="s">
        <v>75</v>
      </c>
      <c r="B21" s="218">
        <v>80000</v>
      </c>
      <c r="C21" s="218">
        <f>学区内訳Ａ!D65-80000</f>
        <v>0</v>
      </c>
      <c r="D21" s="218">
        <f>学区内訳Ｂ!D586</f>
        <v>0</v>
      </c>
      <c r="E21" s="218">
        <f t="shared" si="0"/>
        <v>80000</v>
      </c>
    </row>
    <row r="22" spans="1:5" ht="22.5" customHeight="1" x14ac:dyDescent="0.2">
      <c r="A22" s="216" t="s">
        <v>76</v>
      </c>
      <c r="B22" s="218">
        <v>80000</v>
      </c>
      <c r="C22" s="218">
        <f>学区内訳Ａ!D68-80000</f>
        <v>0</v>
      </c>
      <c r="D22" s="218">
        <f>学区内訳Ｂ!D626</f>
        <v>47060</v>
      </c>
      <c r="E22" s="218">
        <f t="shared" si="0"/>
        <v>32940</v>
      </c>
    </row>
    <row r="23" spans="1:5" ht="22.5" customHeight="1" x14ac:dyDescent="0.2">
      <c r="A23" s="221" t="s">
        <v>77</v>
      </c>
      <c r="B23" s="218">
        <v>80000</v>
      </c>
      <c r="C23" s="218">
        <f>学区内訳Ａ!D72-80000</f>
        <v>0</v>
      </c>
      <c r="D23" s="218">
        <f>学区内訳Ｂ!D666</f>
        <v>33926</v>
      </c>
      <c r="E23" s="218">
        <f t="shared" si="0"/>
        <v>46074</v>
      </c>
    </row>
    <row r="24" spans="1:5" ht="22.5" customHeight="1" x14ac:dyDescent="0.2">
      <c r="A24" s="216" t="s">
        <v>78</v>
      </c>
      <c r="B24" s="218">
        <v>80000</v>
      </c>
      <c r="C24" s="218">
        <f>学区内訳Ａ!D78-80000</f>
        <v>0</v>
      </c>
      <c r="D24" s="218">
        <f>学区内訳Ｂ!D705</f>
        <v>44105</v>
      </c>
      <c r="E24" s="218">
        <f t="shared" ref="E24" si="1">B24+C24-D24</f>
        <v>35895</v>
      </c>
    </row>
    <row r="25" spans="1:5" ht="22.5" customHeight="1" x14ac:dyDescent="0.2">
      <c r="A25" s="216" t="s">
        <v>79</v>
      </c>
      <c r="B25" s="218">
        <v>320000</v>
      </c>
      <c r="C25" s="218">
        <f>学区内訳Ａ!D84-320000</f>
        <v>0</v>
      </c>
      <c r="D25" s="218">
        <f>学区内訳Ｂ!D822</f>
        <v>316103</v>
      </c>
      <c r="E25" s="218">
        <f t="shared" si="0"/>
        <v>3897</v>
      </c>
    </row>
    <row r="26" spans="1:5" ht="22.5" customHeight="1" x14ac:dyDescent="0.2">
      <c r="A26" s="221" t="s">
        <v>6</v>
      </c>
      <c r="B26" s="218">
        <f>SUM(B8:B25)</f>
        <v>1680000</v>
      </c>
      <c r="C26" s="218">
        <f>SUM(C8:C25)</f>
        <v>0</v>
      </c>
      <c r="D26" s="218">
        <f>SUM(D8:D25)</f>
        <v>822477</v>
      </c>
      <c r="E26" s="223">
        <f t="shared" si="0"/>
        <v>857523</v>
      </c>
    </row>
    <row r="27" spans="1:5" x14ac:dyDescent="0.2">
      <c r="E27" s="224"/>
    </row>
    <row r="28" spans="1:5" ht="13.2" x14ac:dyDescent="0.2">
      <c r="A28" s="433" t="s">
        <v>80</v>
      </c>
      <c r="B28" s="433"/>
    </row>
  </sheetData>
  <mergeCells count="5">
    <mergeCell ref="B1:E1"/>
    <mergeCell ref="B6:C6"/>
    <mergeCell ref="A6:A7"/>
    <mergeCell ref="D6:D7"/>
    <mergeCell ref="E6:E7"/>
  </mergeCells>
  <phoneticPr fontId="31"/>
  <printOptions horizontalCentered="1"/>
  <pageMargins left="0.70763888888888904" right="0.70763888888888904" top="0.74791666666666701" bottom="0.74791666666666701" header="0.31388888888888899" footer="0.31388888888888899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5"/>
  <sheetViews>
    <sheetView topLeftCell="A32" zoomScale="167" zoomScaleNormal="167" workbookViewId="0">
      <selection activeCell="G9" sqref="G9"/>
    </sheetView>
  </sheetViews>
  <sheetFormatPr defaultColWidth="9" defaultRowHeight="13.2" customHeight="1" x14ac:dyDescent="0.2"/>
  <cols>
    <col min="1" max="1" width="11.77734375" style="190" customWidth="1"/>
    <col min="2" max="2" width="11.88671875" style="156" customWidth="1"/>
    <col min="3" max="3" width="30.77734375" style="191" customWidth="1"/>
    <col min="4" max="5" width="11.109375" style="191" customWidth="1"/>
    <col min="6" max="6" width="11.109375" style="156" customWidth="1"/>
    <col min="7" max="16384" width="9" style="156"/>
  </cols>
  <sheetData>
    <row r="1" spans="1:6" s="78" customFormat="1" ht="13.2" customHeight="1" x14ac:dyDescent="0.2">
      <c r="A1" s="157" t="s">
        <v>81</v>
      </c>
      <c r="B1" s="337" t="s">
        <v>82</v>
      </c>
      <c r="C1" s="338"/>
      <c r="D1" s="159" t="s">
        <v>83</v>
      </c>
      <c r="E1" s="159" t="s">
        <v>84</v>
      </c>
      <c r="F1" s="160" t="s">
        <v>85</v>
      </c>
    </row>
    <row r="2" spans="1:6" ht="13.2" customHeight="1" x14ac:dyDescent="0.2">
      <c r="A2" s="347" t="s">
        <v>62</v>
      </c>
      <c r="B2" s="161" t="s">
        <v>86</v>
      </c>
      <c r="C2" s="161" t="s">
        <v>11</v>
      </c>
      <c r="D2" s="162">
        <v>80000</v>
      </c>
      <c r="E2" s="162">
        <f>学区内訳Ｂ!D43</f>
        <v>0</v>
      </c>
      <c r="F2" s="163">
        <f>D2-E2</f>
        <v>80000</v>
      </c>
    </row>
    <row r="3" spans="1:6" ht="13.2" customHeight="1" x14ac:dyDescent="0.2">
      <c r="A3" s="347"/>
      <c r="B3" s="161"/>
      <c r="C3" s="161"/>
      <c r="D3" s="162">
        <f>学区内訳Ｂ!C12</f>
        <v>0</v>
      </c>
      <c r="E3" s="162"/>
      <c r="F3" s="163">
        <f t="shared" ref="F3:F7" si="0">D3-E3</f>
        <v>0</v>
      </c>
    </row>
    <row r="4" spans="1:6" ht="13.2" customHeight="1" x14ac:dyDescent="0.2">
      <c r="A4" s="347"/>
      <c r="B4" s="164"/>
      <c r="C4" s="164"/>
      <c r="D4" s="162">
        <f>学区内訳Ｂ!C20</f>
        <v>0</v>
      </c>
      <c r="E4" s="162"/>
      <c r="F4" s="163">
        <f t="shared" si="0"/>
        <v>0</v>
      </c>
    </row>
    <row r="5" spans="1:6" ht="13.2" customHeight="1" x14ac:dyDescent="0.2">
      <c r="A5" s="347"/>
      <c r="B5" s="161"/>
      <c r="C5" s="161"/>
      <c r="D5" s="162">
        <f>学区内訳Ｂ!C5</f>
        <v>0</v>
      </c>
      <c r="E5" s="165"/>
      <c r="F5" s="163">
        <f t="shared" si="0"/>
        <v>0</v>
      </c>
    </row>
    <row r="6" spans="1:6" ht="13.2" customHeight="1" x14ac:dyDescent="0.2">
      <c r="A6" s="348"/>
      <c r="B6" s="339" t="s">
        <v>87</v>
      </c>
      <c r="C6" s="340"/>
      <c r="D6" s="171">
        <f>SUM(D2:D5)</f>
        <v>80000</v>
      </c>
      <c r="E6" s="172">
        <f>SUM(E2:E5)</f>
        <v>0</v>
      </c>
      <c r="F6" s="189">
        <f t="shared" si="0"/>
        <v>80000</v>
      </c>
    </row>
    <row r="7" spans="1:6" ht="13.2" customHeight="1" x14ac:dyDescent="0.2">
      <c r="A7" s="349" t="s">
        <v>63</v>
      </c>
      <c r="B7" s="192" t="s">
        <v>86</v>
      </c>
      <c r="C7" s="192" t="s">
        <v>11</v>
      </c>
      <c r="D7" s="193">
        <v>80000</v>
      </c>
      <c r="E7" s="162">
        <f>学区内訳Ｂ!D48</f>
        <v>0</v>
      </c>
      <c r="F7" s="194">
        <f t="shared" si="0"/>
        <v>80000</v>
      </c>
    </row>
    <row r="8" spans="1:6" ht="13.2" customHeight="1" x14ac:dyDescent="0.2">
      <c r="A8" s="347"/>
      <c r="B8" s="161"/>
      <c r="C8" s="161"/>
      <c r="D8" s="162">
        <f>学区内訳Ｂ!C59</f>
        <v>0</v>
      </c>
      <c r="E8" s="162"/>
      <c r="F8" s="163"/>
    </row>
    <row r="9" spans="1:6" ht="13.2" customHeight="1" x14ac:dyDescent="0.2">
      <c r="A9" s="347"/>
      <c r="B9" s="161"/>
      <c r="C9" s="161"/>
      <c r="D9" s="162">
        <f>学区内訳Ｂ!C73</f>
        <v>0</v>
      </c>
      <c r="E9" s="162"/>
      <c r="F9" s="163"/>
    </row>
    <row r="10" spans="1:6" ht="13.2" customHeight="1" x14ac:dyDescent="0.2">
      <c r="A10" s="347"/>
      <c r="B10" s="161"/>
      <c r="C10" s="161"/>
      <c r="D10" s="162">
        <f>SUM(学区内訳Ｂ!C53)</f>
        <v>0</v>
      </c>
      <c r="E10" s="162"/>
      <c r="F10" s="163"/>
    </row>
    <row r="11" spans="1:6" ht="13.2" customHeight="1" x14ac:dyDescent="0.2">
      <c r="A11" s="348"/>
      <c r="B11" s="339" t="s">
        <v>87</v>
      </c>
      <c r="C11" s="340"/>
      <c r="D11" s="171">
        <f>SUM(D7:D10)</f>
        <v>80000</v>
      </c>
      <c r="E11" s="172">
        <f>SUM(E7:E10)</f>
        <v>0</v>
      </c>
      <c r="F11" s="189">
        <f>D11-E11</f>
        <v>80000</v>
      </c>
    </row>
    <row r="12" spans="1:6" ht="13.2" customHeight="1" x14ac:dyDescent="0.2">
      <c r="A12" s="349" t="s">
        <v>64</v>
      </c>
      <c r="B12" s="192" t="s">
        <v>86</v>
      </c>
      <c r="C12" s="192" t="s">
        <v>11</v>
      </c>
      <c r="D12" s="193">
        <v>80000</v>
      </c>
      <c r="E12" s="193">
        <f>学区内訳Ｂ!D134</f>
        <v>29375</v>
      </c>
      <c r="F12" s="194">
        <f>D12-E12</f>
        <v>50625</v>
      </c>
    </row>
    <row r="13" spans="1:6" ht="13.2" customHeight="1" x14ac:dyDescent="0.2">
      <c r="A13" s="347"/>
      <c r="B13" s="161"/>
      <c r="C13" s="161"/>
      <c r="D13" s="162">
        <f>学区内訳Ｂ!C95</f>
        <v>0</v>
      </c>
      <c r="E13" s="162"/>
      <c r="F13" s="163">
        <f t="shared" ref="F13:F18" si="1">D13-E13</f>
        <v>0</v>
      </c>
    </row>
    <row r="14" spans="1:6" ht="13.2" customHeight="1" x14ac:dyDescent="0.2">
      <c r="A14" s="347"/>
      <c r="B14" s="161"/>
      <c r="C14" s="161"/>
      <c r="D14" s="162">
        <f>学区内訳Ｂ!C97</f>
        <v>0</v>
      </c>
      <c r="E14" s="162"/>
      <c r="F14" s="163">
        <f t="shared" si="1"/>
        <v>0</v>
      </c>
    </row>
    <row r="15" spans="1:6" ht="13.2" customHeight="1" x14ac:dyDescent="0.2">
      <c r="A15" s="347"/>
      <c r="B15" s="161"/>
      <c r="C15" s="161"/>
      <c r="D15" s="162">
        <f>学区内訳Ｂ!C105</f>
        <v>0</v>
      </c>
      <c r="E15" s="162"/>
      <c r="F15" s="163">
        <f t="shared" si="1"/>
        <v>0</v>
      </c>
    </row>
    <row r="16" spans="1:6" ht="13.2" customHeight="1" x14ac:dyDescent="0.2">
      <c r="A16" s="347"/>
      <c r="B16" s="161"/>
      <c r="C16" s="161"/>
      <c r="D16" s="162">
        <f>学区内訳Ｂ!C107</f>
        <v>0</v>
      </c>
      <c r="E16" s="162"/>
      <c r="F16" s="163">
        <f t="shared" si="1"/>
        <v>0</v>
      </c>
    </row>
    <row r="17" spans="1:6" ht="13.2" customHeight="1" x14ac:dyDescent="0.2">
      <c r="A17" s="348"/>
      <c r="B17" s="339" t="s">
        <v>87</v>
      </c>
      <c r="C17" s="340"/>
      <c r="D17" s="171">
        <f>SUM(D12:D16)</f>
        <v>80000</v>
      </c>
      <c r="E17" s="172">
        <f>SUM(E12:E16)</f>
        <v>29375</v>
      </c>
      <c r="F17" s="189">
        <f t="shared" si="1"/>
        <v>50625</v>
      </c>
    </row>
    <row r="18" spans="1:6" ht="13.2" customHeight="1" x14ac:dyDescent="0.2">
      <c r="A18" s="349" t="s">
        <v>65</v>
      </c>
      <c r="B18" s="192" t="s">
        <v>86</v>
      </c>
      <c r="C18" s="192" t="s">
        <v>11</v>
      </c>
      <c r="D18" s="193">
        <v>80000</v>
      </c>
      <c r="E18" s="193">
        <f>学区内訳Ｂ!D174</f>
        <v>40000</v>
      </c>
      <c r="F18" s="194">
        <f t="shared" si="1"/>
        <v>40000</v>
      </c>
    </row>
    <row r="19" spans="1:6" ht="13.2" customHeight="1" x14ac:dyDescent="0.2">
      <c r="A19" s="347"/>
      <c r="B19" s="161"/>
      <c r="C19" s="161"/>
      <c r="D19" s="162">
        <f>学区内訳Ｂ!C147</f>
        <v>0</v>
      </c>
      <c r="E19" s="162"/>
      <c r="F19" s="163">
        <f t="shared" ref="F19:F23" si="2">D19-E19</f>
        <v>0</v>
      </c>
    </row>
    <row r="20" spans="1:6" ht="15" customHeight="1" x14ac:dyDescent="0.2">
      <c r="A20" s="347"/>
      <c r="B20" s="161"/>
      <c r="C20" s="161"/>
      <c r="D20" s="162">
        <f>学区内訳Ｂ!C148</f>
        <v>0</v>
      </c>
      <c r="E20" s="162"/>
      <c r="F20" s="163">
        <f t="shared" si="2"/>
        <v>0</v>
      </c>
    </row>
    <row r="21" spans="1:6" ht="15" customHeight="1" x14ac:dyDescent="0.2">
      <c r="A21" s="347"/>
      <c r="B21" s="161"/>
      <c r="C21" s="161"/>
      <c r="D21" s="162">
        <f>学区内訳Ｂ!C149</f>
        <v>0</v>
      </c>
      <c r="E21" s="162"/>
      <c r="F21" s="163">
        <f t="shared" si="2"/>
        <v>0</v>
      </c>
    </row>
    <row r="22" spans="1:6" ht="13.2" customHeight="1" x14ac:dyDescent="0.2">
      <c r="A22" s="348"/>
      <c r="B22" s="339" t="s">
        <v>87</v>
      </c>
      <c r="C22" s="340"/>
      <c r="D22" s="171">
        <f>SUM(D18:D21)</f>
        <v>80000</v>
      </c>
      <c r="E22" s="172">
        <f>SUM(E18:E21)</f>
        <v>40000</v>
      </c>
      <c r="F22" s="189">
        <f t="shared" si="2"/>
        <v>40000</v>
      </c>
    </row>
    <row r="23" spans="1:6" ht="13.2" customHeight="1" x14ac:dyDescent="0.2">
      <c r="A23" s="349" t="s">
        <v>66</v>
      </c>
      <c r="B23" s="192" t="s">
        <v>86</v>
      </c>
      <c r="C23" s="192" t="s">
        <v>11</v>
      </c>
      <c r="D23" s="193">
        <v>80000</v>
      </c>
      <c r="E23" s="193">
        <f>学区内訳Ｂ!D214</f>
        <v>73749</v>
      </c>
      <c r="F23" s="194">
        <f t="shared" si="2"/>
        <v>6251</v>
      </c>
    </row>
    <row r="24" spans="1:6" ht="13.2" customHeight="1" x14ac:dyDescent="0.2">
      <c r="A24" s="347"/>
      <c r="B24" s="161"/>
      <c r="C24" s="161"/>
      <c r="D24" s="162"/>
      <c r="E24" s="162"/>
      <c r="F24" s="163"/>
    </row>
    <row r="25" spans="1:6" ht="13.2" customHeight="1" x14ac:dyDescent="0.2">
      <c r="A25" s="348"/>
      <c r="B25" s="339" t="s">
        <v>87</v>
      </c>
      <c r="C25" s="340"/>
      <c r="D25" s="171">
        <f>SUM(D23:D24)</f>
        <v>80000</v>
      </c>
      <c r="E25" s="172">
        <f>SUM(E23:E24)</f>
        <v>73749</v>
      </c>
      <c r="F25" s="189">
        <f t="shared" ref="F25:F31" si="3">D25-E25</f>
        <v>6251</v>
      </c>
    </row>
    <row r="26" spans="1:6" ht="13.2" customHeight="1" x14ac:dyDescent="0.2">
      <c r="A26" s="349" t="s">
        <v>67</v>
      </c>
      <c r="B26" s="192" t="s">
        <v>86</v>
      </c>
      <c r="C26" s="192" t="s">
        <v>11</v>
      </c>
      <c r="D26" s="193">
        <v>80000</v>
      </c>
      <c r="E26" s="193">
        <f>学区内訳Ｂ!D254</f>
        <v>74989</v>
      </c>
      <c r="F26" s="194">
        <f t="shared" si="3"/>
        <v>5011</v>
      </c>
    </row>
    <row r="27" spans="1:6" ht="13.2" customHeight="1" x14ac:dyDescent="0.2">
      <c r="A27" s="347"/>
      <c r="B27" s="161"/>
      <c r="C27" s="161"/>
      <c r="D27" s="162">
        <f>学区内訳Ｂ!C230</f>
        <v>0</v>
      </c>
      <c r="E27" s="162"/>
      <c r="F27" s="163"/>
    </row>
    <row r="28" spans="1:6" ht="13.2" customHeight="1" x14ac:dyDescent="0.2">
      <c r="A28" s="347"/>
      <c r="B28" s="161"/>
      <c r="C28" s="161"/>
      <c r="D28" s="162">
        <f>学区内訳Ｂ!C224</f>
        <v>0</v>
      </c>
      <c r="E28" s="162"/>
      <c r="F28" s="163"/>
    </row>
    <row r="29" spans="1:6" ht="13.2" customHeight="1" x14ac:dyDescent="0.2">
      <c r="A29" s="348"/>
      <c r="B29" s="339" t="s">
        <v>87</v>
      </c>
      <c r="C29" s="340"/>
      <c r="D29" s="171">
        <f>SUM(D26:D28)</f>
        <v>80000</v>
      </c>
      <c r="E29" s="172">
        <f>SUM(E26:E28)</f>
        <v>74989</v>
      </c>
      <c r="F29" s="189">
        <f t="shared" si="3"/>
        <v>5011</v>
      </c>
    </row>
    <row r="30" spans="1:6" ht="13.2" customHeight="1" x14ac:dyDescent="0.2">
      <c r="A30" s="349" t="s">
        <v>68</v>
      </c>
      <c r="B30" s="192" t="s">
        <v>86</v>
      </c>
      <c r="C30" s="192" t="s">
        <v>11</v>
      </c>
      <c r="D30" s="193">
        <v>80000</v>
      </c>
      <c r="E30" s="193">
        <f>学区内訳Ｂ!D306</f>
        <v>868</v>
      </c>
      <c r="F30" s="194">
        <f t="shared" si="3"/>
        <v>79132</v>
      </c>
    </row>
    <row r="31" spans="1:6" ht="13.2" customHeight="1" x14ac:dyDescent="0.2">
      <c r="A31" s="350"/>
      <c r="B31" s="195"/>
      <c r="C31" s="196"/>
      <c r="D31" s="197">
        <f>学区内訳Ｂ!C274</f>
        <v>0</v>
      </c>
      <c r="E31" s="197"/>
      <c r="F31" s="163">
        <f t="shared" si="3"/>
        <v>0</v>
      </c>
    </row>
    <row r="32" spans="1:6" ht="13.2" customHeight="1" x14ac:dyDescent="0.2">
      <c r="A32" s="347"/>
      <c r="B32" s="161"/>
      <c r="C32" s="161"/>
      <c r="D32" s="162">
        <f>学区内訳Ｂ!C264</f>
        <v>0</v>
      </c>
      <c r="E32" s="162"/>
      <c r="F32" s="163"/>
    </row>
    <row r="33" spans="1:6" ht="13.2" customHeight="1" x14ac:dyDescent="0.2">
      <c r="A33" s="348"/>
      <c r="B33" s="339" t="s">
        <v>87</v>
      </c>
      <c r="C33" s="340"/>
      <c r="D33" s="171">
        <f>SUM(D30:D32)</f>
        <v>80000</v>
      </c>
      <c r="E33" s="172">
        <f>SUM(E30:E32)</f>
        <v>868</v>
      </c>
      <c r="F33" s="189">
        <f t="shared" ref="F33:F37" si="4">D33-E33</f>
        <v>79132</v>
      </c>
    </row>
    <row r="34" spans="1:6" ht="13.2" customHeight="1" x14ac:dyDescent="0.2">
      <c r="A34" s="351" t="s">
        <v>69</v>
      </c>
      <c r="B34" s="192" t="s">
        <v>86</v>
      </c>
      <c r="C34" s="192" t="s">
        <v>11</v>
      </c>
      <c r="D34" s="193">
        <v>80000</v>
      </c>
      <c r="E34" s="193">
        <f>学区内訳Ｂ!D346</f>
        <v>53736</v>
      </c>
      <c r="F34" s="194">
        <f t="shared" si="4"/>
        <v>26264</v>
      </c>
    </row>
    <row r="35" spans="1:6" ht="13.2" customHeight="1" x14ac:dyDescent="0.2">
      <c r="A35" s="352"/>
      <c r="B35" s="161"/>
      <c r="C35" s="161"/>
      <c r="D35" s="162">
        <f>学区内訳Ｂ!C315</f>
        <v>0</v>
      </c>
      <c r="E35" s="162"/>
      <c r="F35" s="163"/>
    </row>
    <row r="36" spans="1:6" ht="13.2" customHeight="1" x14ac:dyDescent="0.2">
      <c r="A36" s="353"/>
      <c r="B36" s="339" t="s">
        <v>87</v>
      </c>
      <c r="C36" s="340"/>
      <c r="D36" s="171">
        <f>SUM(D34:D35)</f>
        <v>80000</v>
      </c>
      <c r="E36" s="172">
        <f>SUM(E34:E35)</f>
        <v>53736</v>
      </c>
      <c r="F36" s="189">
        <f t="shared" si="4"/>
        <v>26264</v>
      </c>
    </row>
    <row r="37" spans="1:6" ht="13.2" customHeight="1" x14ac:dyDescent="0.2">
      <c r="A37" s="349" t="s">
        <v>70</v>
      </c>
      <c r="B37" s="192" t="s">
        <v>86</v>
      </c>
      <c r="C37" s="192" t="s">
        <v>11</v>
      </c>
      <c r="D37" s="193">
        <v>80000</v>
      </c>
      <c r="E37" s="193">
        <f>学区内訳Ｂ!D386</f>
        <v>55134</v>
      </c>
      <c r="F37" s="194">
        <f t="shared" si="4"/>
        <v>24866</v>
      </c>
    </row>
    <row r="38" spans="1:6" ht="13.2" customHeight="1" x14ac:dyDescent="0.2">
      <c r="A38" s="350"/>
      <c r="B38" s="161"/>
      <c r="C38" s="161"/>
      <c r="D38" s="162">
        <f>学区内訳Ｂ!C355</f>
        <v>0</v>
      </c>
      <c r="E38" s="162"/>
      <c r="F38" s="163"/>
    </row>
    <row r="39" spans="1:6" ht="13.2" customHeight="1" x14ac:dyDescent="0.2">
      <c r="A39" s="354"/>
      <c r="B39" s="198"/>
      <c r="C39" s="161"/>
      <c r="D39" s="162"/>
      <c r="E39" s="162"/>
      <c r="F39" s="163"/>
    </row>
    <row r="40" spans="1:6" ht="13.2" customHeight="1" x14ac:dyDescent="0.2">
      <c r="A40" s="348"/>
      <c r="B40" s="339" t="s">
        <v>87</v>
      </c>
      <c r="C40" s="341"/>
      <c r="D40" s="199">
        <f>SUM(D37:D39)</f>
        <v>80000</v>
      </c>
      <c r="E40" s="200">
        <f>SUM(E37:E39)</f>
        <v>55134</v>
      </c>
      <c r="F40" s="201">
        <f t="shared" ref="F40:F44" si="5">D40-E40</f>
        <v>24866</v>
      </c>
    </row>
    <row r="41" spans="1:6" ht="13.2" customHeight="1" x14ac:dyDescent="0.2">
      <c r="A41" s="355" t="s">
        <v>71</v>
      </c>
      <c r="B41" s="192" t="s">
        <v>86</v>
      </c>
      <c r="C41" s="192" t="s">
        <v>11</v>
      </c>
      <c r="D41" s="193">
        <v>80000</v>
      </c>
      <c r="E41" s="193">
        <f>学区内訳Ｂ!D426</f>
        <v>0</v>
      </c>
      <c r="F41" s="194">
        <f t="shared" si="5"/>
        <v>80000</v>
      </c>
    </row>
    <row r="42" spans="1:6" ht="13.2" customHeight="1" x14ac:dyDescent="0.2">
      <c r="A42" s="356"/>
      <c r="B42" s="161"/>
      <c r="C42" s="161"/>
      <c r="D42" s="162">
        <f>学区内訳Ｂ!C405</f>
        <v>0</v>
      </c>
      <c r="E42" s="162"/>
      <c r="F42" s="163"/>
    </row>
    <row r="43" spans="1:6" ht="13.2" customHeight="1" x14ac:dyDescent="0.2">
      <c r="A43" s="357"/>
      <c r="B43" s="161"/>
      <c r="C43" s="161"/>
      <c r="D43" s="162">
        <f>学区内訳Ｂ!C396</f>
        <v>0</v>
      </c>
      <c r="E43" s="162"/>
      <c r="F43" s="163"/>
    </row>
    <row r="44" spans="1:6" ht="13.2" customHeight="1" x14ac:dyDescent="0.2">
      <c r="A44" s="358"/>
      <c r="B44" s="339" t="s">
        <v>87</v>
      </c>
      <c r="C44" s="340"/>
      <c r="D44" s="171">
        <f>SUM(D41:D43)</f>
        <v>80000</v>
      </c>
      <c r="E44" s="172">
        <f>SUM(E41:E43)</f>
        <v>0</v>
      </c>
      <c r="F44" s="189">
        <f t="shared" si="5"/>
        <v>80000</v>
      </c>
    </row>
    <row r="45" spans="1:6" ht="240.75" customHeight="1" x14ac:dyDescent="0.2">
      <c r="A45" s="202"/>
      <c r="B45" s="202"/>
      <c r="C45" s="202"/>
      <c r="D45" s="203"/>
      <c r="E45" s="204"/>
      <c r="F45" s="205"/>
    </row>
    <row r="46" spans="1:6" ht="53.25" customHeight="1" x14ac:dyDescent="0.2">
      <c r="A46" s="206"/>
      <c r="B46" s="206"/>
      <c r="C46" s="206"/>
      <c r="D46" s="207"/>
      <c r="E46" s="208"/>
      <c r="F46" s="209"/>
    </row>
    <row r="47" spans="1:6" s="78" customFormat="1" ht="13.2" customHeight="1" x14ac:dyDescent="0.2">
      <c r="A47" s="157" t="s">
        <v>81</v>
      </c>
      <c r="B47" s="342" t="s">
        <v>82</v>
      </c>
      <c r="C47" s="343"/>
      <c r="D47" s="159" t="s">
        <v>83</v>
      </c>
      <c r="E47" s="159" t="s">
        <v>84</v>
      </c>
      <c r="F47" s="160" t="s">
        <v>85</v>
      </c>
    </row>
    <row r="48" spans="1:6" ht="13.2" customHeight="1" x14ac:dyDescent="0.2">
      <c r="A48" s="351" t="s">
        <v>72</v>
      </c>
      <c r="B48" s="192" t="s">
        <v>86</v>
      </c>
      <c r="C48" s="192" t="s">
        <v>11</v>
      </c>
      <c r="D48" s="193">
        <v>80000</v>
      </c>
      <c r="E48" s="193">
        <f>学区内訳Ｂ!D466</f>
        <v>0</v>
      </c>
      <c r="F48" s="194">
        <f t="shared" ref="F48:F52" si="6">D48-E48</f>
        <v>80000</v>
      </c>
    </row>
    <row r="49" spans="1:6" ht="13.2" customHeight="1" x14ac:dyDescent="0.2">
      <c r="A49" s="359"/>
      <c r="B49" s="161"/>
      <c r="C49" s="161"/>
      <c r="D49" s="162">
        <f>学区内訳Ｂ!C439</f>
        <v>0</v>
      </c>
      <c r="E49" s="162"/>
      <c r="F49" s="163">
        <f t="shared" si="6"/>
        <v>0</v>
      </c>
    </row>
    <row r="50" spans="1:6" ht="13.2" customHeight="1" x14ac:dyDescent="0.2">
      <c r="A50" s="359"/>
      <c r="B50" s="161"/>
      <c r="C50" s="161"/>
      <c r="D50" s="162">
        <f>学区内訳Ｂ!C436</f>
        <v>0</v>
      </c>
      <c r="E50" s="162"/>
      <c r="F50" s="163"/>
    </row>
    <row r="51" spans="1:6" ht="13.2" customHeight="1" x14ac:dyDescent="0.2">
      <c r="A51" s="360"/>
      <c r="B51" s="339" t="s">
        <v>87</v>
      </c>
      <c r="C51" s="340"/>
      <c r="D51" s="171">
        <f>SUM(D48:D50)</f>
        <v>80000</v>
      </c>
      <c r="E51" s="172">
        <f>SUM(E48:E50)</f>
        <v>0</v>
      </c>
      <c r="F51" s="189">
        <f t="shared" si="6"/>
        <v>80000</v>
      </c>
    </row>
    <row r="52" spans="1:6" ht="13.2" customHeight="1" x14ac:dyDescent="0.2">
      <c r="A52" s="349" t="s">
        <v>73</v>
      </c>
      <c r="B52" s="192" t="s">
        <v>86</v>
      </c>
      <c r="C52" s="192" t="s">
        <v>11</v>
      </c>
      <c r="D52" s="193">
        <v>80000</v>
      </c>
      <c r="E52" s="193">
        <f>学区内訳Ｂ!D506</f>
        <v>0</v>
      </c>
      <c r="F52" s="194">
        <f t="shared" si="6"/>
        <v>80000</v>
      </c>
    </row>
    <row r="53" spans="1:6" ht="13.2" customHeight="1" x14ac:dyDescent="0.2">
      <c r="A53" s="347"/>
      <c r="B53" s="161"/>
      <c r="C53" s="161"/>
      <c r="D53" s="162">
        <f>学区内訳Ｂ!C485</f>
        <v>0</v>
      </c>
      <c r="E53" s="162"/>
      <c r="F53" s="163"/>
    </row>
    <row r="54" spans="1:6" ht="13.2" customHeight="1" x14ac:dyDescent="0.2">
      <c r="A54" s="347"/>
      <c r="B54" s="161"/>
      <c r="C54" s="161"/>
      <c r="D54" s="162">
        <f>学区内訳Ｂ!C476</f>
        <v>0</v>
      </c>
      <c r="E54" s="162"/>
      <c r="F54" s="163"/>
    </row>
    <row r="55" spans="1:6" ht="13.2" customHeight="1" x14ac:dyDescent="0.2">
      <c r="A55" s="347"/>
      <c r="B55" s="161"/>
      <c r="C55" s="161"/>
      <c r="D55" s="162"/>
      <c r="E55" s="162"/>
      <c r="F55" s="163"/>
    </row>
    <row r="56" spans="1:6" ht="13.2" customHeight="1" x14ac:dyDescent="0.2">
      <c r="A56" s="348"/>
      <c r="B56" s="339" t="s">
        <v>87</v>
      </c>
      <c r="C56" s="340"/>
      <c r="D56" s="171">
        <f>SUM(D52:D55)</f>
        <v>80000</v>
      </c>
      <c r="E56" s="172">
        <f>SUM(E52:E55)</f>
        <v>0</v>
      </c>
      <c r="F56" s="189">
        <f t="shared" ref="F56:F58" si="7">D56-E56</f>
        <v>80000</v>
      </c>
    </row>
    <row r="57" spans="1:6" ht="13.2" customHeight="1" x14ac:dyDescent="0.2">
      <c r="A57" s="349" t="s">
        <v>74</v>
      </c>
      <c r="B57" s="192" t="s">
        <v>86</v>
      </c>
      <c r="C57" s="192" t="s">
        <v>11</v>
      </c>
      <c r="D57" s="193">
        <v>80000</v>
      </c>
      <c r="E57" s="193">
        <f>学区内訳Ｂ!D546</f>
        <v>53432</v>
      </c>
      <c r="F57" s="194">
        <f t="shared" si="7"/>
        <v>26568</v>
      </c>
    </row>
    <row r="58" spans="1:6" ht="13.2" customHeight="1" x14ac:dyDescent="0.2">
      <c r="A58" s="347"/>
      <c r="B58" s="161"/>
      <c r="C58" s="161"/>
      <c r="D58" s="162">
        <f>学区内訳Ｂ!C522</f>
        <v>0</v>
      </c>
      <c r="E58" s="162"/>
      <c r="F58" s="163">
        <f t="shared" si="7"/>
        <v>0</v>
      </c>
    </row>
    <row r="59" spans="1:6" ht="13.2" customHeight="1" x14ac:dyDescent="0.2">
      <c r="A59" s="354"/>
      <c r="B59" s="210"/>
      <c r="C59" s="211"/>
      <c r="D59" s="167">
        <f>学区内訳Ｂ!C523</f>
        <v>0</v>
      </c>
      <c r="E59" s="167"/>
      <c r="F59" s="212"/>
    </row>
    <row r="60" spans="1:6" ht="13.2" customHeight="1" x14ac:dyDescent="0.2">
      <c r="A60" s="348"/>
      <c r="B60" s="339" t="s">
        <v>87</v>
      </c>
      <c r="C60" s="340"/>
      <c r="D60" s="171">
        <f>SUM(D57:D59)</f>
        <v>80000</v>
      </c>
      <c r="E60" s="172">
        <f>SUM(E57:E58)</f>
        <v>53432</v>
      </c>
      <c r="F60" s="189">
        <f t="shared" ref="F60:F66" si="8">D60-E60</f>
        <v>26568</v>
      </c>
    </row>
    <row r="61" spans="1:6" ht="13.2" customHeight="1" x14ac:dyDescent="0.2">
      <c r="A61" s="349" t="s">
        <v>75</v>
      </c>
      <c r="B61" s="192" t="s">
        <v>86</v>
      </c>
      <c r="C61" s="192" t="s">
        <v>11</v>
      </c>
      <c r="D61" s="193">
        <v>80000</v>
      </c>
      <c r="E61" s="193">
        <f>学区内訳Ｂ!D586</f>
        <v>0</v>
      </c>
      <c r="F61" s="194">
        <f t="shared" si="8"/>
        <v>80000</v>
      </c>
    </row>
    <row r="62" spans="1:6" ht="13.2" customHeight="1" x14ac:dyDescent="0.2">
      <c r="A62" s="347"/>
      <c r="B62" s="161"/>
      <c r="C62" s="161"/>
      <c r="D62" s="162">
        <f>学区内訳Ｂ!C555</f>
        <v>0</v>
      </c>
      <c r="E62" s="162"/>
      <c r="F62" s="163"/>
    </row>
    <row r="63" spans="1:6" ht="13.5" customHeight="1" x14ac:dyDescent="0.2">
      <c r="A63" s="347"/>
      <c r="B63" s="161"/>
      <c r="C63" s="161"/>
      <c r="D63" s="162">
        <f>学区内訳Ｂ!C556</f>
        <v>0</v>
      </c>
      <c r="E63" s="162"/>
      <c r="F63" s="163"/>
    </row>
    <row r="64" spans="1:6" ht="13.2" customHeight="1" x14ac:dyDescent="0.2">
      <c r="A64" s="347"/>
      <c r="B64" s="161"/>
      <c r="C64" s="161"/>
      <c r="D64" s="162"/>
      <c r="E64" s="162"/>
      <c r="F64" s="163"/>
    </row>
    <row r="65" spans="1:6" ht="13.2" customHeight="1" x14ac:dyDescent="0.2">
      <c r="A65" s="348"/>
      <c r="B65" s="339" t="s">
        <v>87</v>
      </c>
      <c r="C65" s="340"/>
      <c r="D65" s="171">
        <f>SUM(D61:D64)</f>
        <v>80000</v>
      </c>
      <c r="E65" s="172">
        <f>SUM(E61:E64)</f>
        <v>0</v>
      </c>
      <c r="F65" s="189">
        <f t="shared" si="8"/>
        <v>80000</v>
      </c>
    </row>
    <row r="66" spans="1:6" ht="13.2" customHeight="1" x14ac:dyDescent="0.2">
      <c r="A66" s="349" t="s">
        <v>76</v>
      </c>
      <c r="B66" s="192" t="s">
        <v>86</v>
      </c>
      <c r="C66" s="192" t="s">
        <v>11</v>
      </c>
      <c r="D66" s="193">
        <v>80000</v>
      </c>
      <c r="E66" s="193">
        <f>学区内訳Ｂ!D626</f>
        <v>47060</v>
      </c>
      <c r="F66" s="194">
        <f t="shared" si="8"/>
        <v>32940</v>
      </c>
    </row>
    <row r="67" spans="1:6" ht="13.2" customHeight="1" x14ac:dyDescent="0.2">
      <c r="A67" s="350"/>
      <c r="B67" s="195"/>
      <c r="C67" s="161"/>
      <c r="D67" s="162">
        <f>学区内訳Ｂ!C595</f>
        <v>0</v>
      </c>
      <c r="E67" s="162"/>
      <c r="F67" s="163"/>
    </row>
    <row r="68" spans="1:6" ht="13.2" customHeight="1" x14ac:dyDescent="0.2">
      <c r="A68" s="348"/>
      <c r="B68" s="339" t="s">
        <v>87</v>
      </c>
      <c r="C68" s="340"/>
      <c r="D68" s="171">
        <f>SUM(D66:D67)</f>
        <v>80000</v>
      </c>
      <c r="E68" s="172">
        <f>SUM(E66:E67)</f>
        <v>47060</v>
      </c>
      <c r="F68" s="189">
        <f t="shared" ref="F68:F73" si="9">D68-E68</f>
        <v>32940</v>
      </c>
    </row>
    <row r="69" spans="1:6" ht="13.2" customHeight="1" x14ac:dyDescent="0.2">
      <c r="A69" s="349" t="s">
        <v>77</v>
      </c>
      <c r="B69" s="192" t="s">
        <v>86</v>
      </c>
      <c r="C69" s="192" t="s">
        <v>11</v>
      </c>
      <c r="D69" s="193">
        <v>80000</v>
      </c>
      <c r="E69" s="193">
        <f>学区内訳Ｂ!D666</f>
        <v>33926</v>
      </c>
      <c r="F69" s="194">
        <f t="shared" si="9"/>
        <v>46074</v>
      </c>
    </row>
    <row r="70" spans="1:6" ht="13.2" customHeight="1" x14ac:dyDescent="0.2">
      <c r="A70" s="347"/>
      <c r="B70" s="161"/>
      <c r="C70" s="161"/>
      <c r="D70" s="162">
        <f>学区内訳Ｂ!C635</f>
        <v>0</v>
      </c>
      <c r="E70" s="162"/>
      <c r="F70" s="163"/>
    </row>
    <row r="71" spans="1:6" ht="13.2" customHeight="1" x14ac:dyDescent="0.2">
      <c r="A71" s="347"/>
      <c r="B71" s="161"/>
      <c r="C71" s="161"/>
      <c r="D71" s="162">
        <f>学区内訳Ｂ!C636</f>
        <v>0</v>
      </c>
      <c r="E71" s="162"/>
      <c r="F71" s="163"/>
    </row>
    <row r="72" spans="1:6" ht="13.2" customHeight="1" x14ac:dyDescent="0.2">
      <c r="A72" s="348"/>
      <c r="B72" s="339" t="s">
        <v>87</v>
      </c>
      <c r="C72" s="340"/>
      <c r="D72" s="171">
        <f>SUM(D69:D71)</f>
        <v>80000</v>
      </c>
      <c r="E72" s="172">
        <f>SUM(E69:E71)</f>
        <v>33926</v>
      </c>
      <c r="F72" s="189">
        <f t="shared" si="9"/>
        <v>46074</v>
      </c>
    </row>
    <row r="73" spans="1:6" ht="13.2" customHeight="1" x14ac:dyDescent="0.2">
      <c r="A73" s="349" t="s">
        <v>78</v>
      </c>
      <c r="B73" s="192" t="s">
        <v>86</v>
      </c>
      <c r="C73" s="192" t="s">
        <v>11</v>
      </c>
      <c r="D73" s="193">
        <v>80000</v>
      </c>
      <c r="E73" s="193">
        <f>学区内訳Ｂ!D705</f>
        <v>44105</v>
      </c>
      <c r="F73" s="194">
        <f t="shared" si="9"/>
        <v>35895</v>
      </c>
    </row>
    <row r="74" spans="1:6" ht="13.2" customHeight="1" x14ac:dyDescent="0.2">
      <c r="A74" s="350"/>
      <c r="B74" s="161"/>
      <c r="C74" s="161"/>
      <c r="D74" s="162">
        <f>学区内訳Ｂ!C675</f>
        <v>0</v>
      </c>
      <c r="E74" s="162"/>
      <c r="F74" s="163"/>
    </row>
    <row r="75" spans="1:6" ht="13.2" customHeight="1" x14ac:dyDescent="0.2">
      <c r="A75" s="347"/>
      <c r="B75" s="161"/>
      <c r="C75" s="161"/>
      <c r="D75" s="162">
        <f>学区内訳Ｂ!C684</f>
        <v>0</v>
      </c>
      <c r="E75" s="162"/>
      <c r="F75" s="163"/>
    </row>
    <row r="76" spans="1:6" ht="13.2" customHeight="1" x14ac:dyDescent="0.2">
      <c r="A76" s="347"/>
      <c r="B76" s="161"/>
      <c r="C76" s="161"/>
      <c r="D76" s="162">
        <f>学区内訳Ｂ!C685</f>
        <v>0</v>
      </c>
      <c r="E76" s="162"/>
      <c r="F76" s="163"/>
    </row>
    <row r="77" spans="1:6" ht="13.2" customHeight="1" x14ac:dyDescent="0.2">
      <c r="A77" s="347"/>
      <c r="B77" s="161"/>
      <c r="C77" s="161"/>
      <c r="D77" s="162">
        <f>学区内訳Ｂ!C697</f>
        <v>0</v>
      </c>
      <c r="E77" s="162"/>
      <c r="F77" s="163"/>
    </row>
    <row r="78" spans="1:6" ht="13.2" customHeight="1" x14ac:dyDescent="0.2">
      <c r="A78" s="348"/>
      <c r="B78" s="339" t="s">
        <v>87</v>
      </c>
      <c r="C78" s="340"/>
      <c r="D78" s="171">
        <f>SUM(D73:D77)</f>
        <v>80000</v>
      </c>
      <c r="E78" s="172">
        <f>SUM(E73:E77)</f>
        <v>44105</v>
      </c>
      <c r="F78" s="189">
        <f>D78-E78</f>
        <v>35895</v>
      </c>
    </row>
    <row r="79" spans="1:6" ht="13.2" customHeight="1" x14ac:dyDescent="0.2">
      <c r="A79" s="349" t="s">
        <v>88</v>
      </c>
      <c r="B79" s="192" t="s">
        <v>86</v>
      </c>
      <c r="C79" s="192" t="s">
        <v>11</v>
      </c>
      <c r="D79" s="193">
        <v>320000</v>
      </c>
      <c r="E79" s="193">
        <f>学区内訳Ｂ!D822</f>
        <v>316103</v>
      </c>
      <c r="F79" s="194">
        <f>D79-E79</f>
        <v>3897</v>
      </c>
    </row>
    <row r="80" spans="1:6" ht="13.2" customHeight="1" x14ac:dyDescent="0.2">
      <c r="A80" s="347"/>
      <c r="B80" s="161"/>
      <c r="C80" s="161"/>
      <c r="D80" s="162">
        <f>学区内訳Ｂ!C718</f>
        <v>0</v>
      </c>
      <c r="E80" s="162"/>
      <c r="F80" s="163"/>
    </row>
    <row r="81" spans="1:6" ht="13.2" customHeight="1" x14ac:dyDescent="0.2">
      <c r="A81" s="347"/>
      <c r="B81" s="161"/>
      <c r="C81" s="161"/>
      <c r="D81" s="162">
        <f>学区内訳Ｂ!C763</f>
        <v>0</v>
      </c>
      <c r="E81" s="162"/>
      <c r="F81" s="163"/>
    </row>
    <row r="82" spans="1:6" ht="13.2" customHeight="1" x14ac:dyDescent="0.2">
      <c r="A82" s="347"/>
      <c r="B82" s="161"/>
      <c r="C82" s="161"/>
      <c r="D82" s="162">
        <f>学区内訳Ｂ!C720</f>
        <v>0</v>
      </c>
      <c r="E82" s="162"/>
      <c r="F82" s="163"/>
    </row>
    <row r="83" spans="1:6" ht="13.2" customHeight="1" x14ac:dyDescent="0.2">
      <c r="A83" s="347"/>
      <c r="B83" s="161"/>
      <c r="C83" s="161"/>
      <c r="D83" s="162"/>
      <c r="E83" s="162"/>
      <c r="F83" s="163"/>
    </row>
    <row r="84" spans="1:6" ht="13.2" customHeight="1" x14ac:dyDescent="0.2">
      <c r="A84" s="348"/>
      <c r="B84" s="339" t="s">
        <v>87</v>
      </c>
      <c r="C84" s="340"/>
      <c r="D84" s="171">
        <f>SUM(D79:D83)</f>
        <v>320000</v>
      </c>
      <c r="E84" s="172">
        <f>SUM(E79:E83)</f>
        <v>316103</v>
      </c>
      <c r="F84" s="189">
        <f>D84-E84</f>
        <v>3897</v>
      </c>
    </row>
    <row r="85" spans="1:6" ht="13.2" customHeight="1" x14ac:dyDescent="0.2">
      <c r="A85" s="344" t="s">
        <v>89</v>
      </c>
      <c r="B85" s="345"/>
      <c r="C85" s="346"/>
      <c r="D85" s="171">
        <f>D6+D11+D17+D22+D25+D29+D33+D36+D40+D44+D51+D56+D60+D65+D68+D72+D84+D78</f>
        <v>1680000</v>
      </c>
      <c r="E85" s="171">
        <f>E6+E11+E17+E22+E25+E29+E33+E36+E40+E44+E51+E56+E60+E65+E68+E72+E84+E78</f>
        <v>822477</v>
      </c>
      <c r="F85" s="189">
        <f>D85-E85</f>
        <v>857523</v>
      </c>
    </row>
  </sheetData>
  <mergeCells count="39">
    <mergeCell ref="A69:A72"/>
    <mergeCell ref="A73:A78"/>
    <mergeCell ref="A79:A84"/>
    <mergeCell ref="A85:C85"/>
    <mergeCell ref="A2:A6"/>
    <mergeCell ref="A7:A11"/>
    <mergeCell ref="A12:A17"/>
    <mergeCell ref="A18:A22"/>
    <mergeCell ref="A23:A25"/>
    <mergeCell ref="A26:A29"/>
    <mergeCell ref="A30:A33"/>
    <mergeCell ref="A34:A36"/>
    <mergeCell ref="A37:A40"/>
    <mergeCell ref="A41:A44"/>
    <mergeCell ref="A48:A51"/>
    <mergeCell ref="A52:A56"/>
    <mergeCell ref="A57:A60"/>
    <mergeCell ref="A61:A65"/>
    <mergeCell ref="A66:A68"/>
    <mergeCell ref="B65:C65"/>
    <mergeCell ref="B68:C68"/>
    <mergeCell ref="B72:C72"/>
    <mergeCell ref="B78:C78"/>
    <mergeCell ref="B84:C84"/>
    <mergeCell ref="B44:C44"/>
    <mergeCell ref="B47:C47"/>
    <mergeCell ref="B51:C51"/>
    <mergeCell ref="B56:C56"/>
    <mergeCell ref="B60:C60"/>
    <mergeCell ref="B25:C25"/>
    <mergeCell ref="B29:C29"/>
    <mergeCell ref="B33:C33"/>
    <mergeCell ref="B36:C36"/>
    <mergeCell ref="B40:C40"/>
    <mergeCell ref="B1:C1"/>
    <mergeCell ref="B6:C6"/>
    <mergeCell ref="B11:C11"/>
    <mergeCell ref="B17:C17"/>
    <mergeCell ref="B22:C22"/>
  </mergeCells>
  <phoneticPr fontId="31"/>
  <pageMargins left="0.69930555555555596" right="0.69930555555555596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822"/>
  <sheetViews>
    <sheetView view="pageBreakPreview" topLeftCell="A58" zoomScaleNormal="100" zoomScaleSheetLayoutView="100" workbookViewId="0">
      <selection activeCell="I21" sqref="I21"/>
    </sheetView>
  </sheetViews>
  <sheetFormatPr defaultColWidth="9" defaultRowHeight="13.2" x14ac:dyDescent="0.2"/>
  <sheetData>
    <row r="1" spans="1:13" s="78" customFormat="1" ht="13.2" customHeight="1" x14ac:dyDescent="0.2">
      <c r="A1" s="157" t="s">
        <v>81</v>
      </c>
      <c r="B1" s="158"/>
      <c r="C1" s="159" t="s">
        <v>83</v>
      </c>
      <c r="D1" s="159" t="s">
        <v>84</v>
      </c>
      <c r="E1" s="160" t="s">
        <v>85</v>
      </c>
      <c r="H1" s="43"/>
      <c r="I1" s="43"/>
      <c r="J1" s="43"/>
      <c r="K1" s="43"/>
      <c r="L1" s="43"/>
      <c r="M1" s="43"/>
    </row>
    <row r="2" spans="1:13" s="156" customFormat="1" ht="13.2" customHeight="1" x14ac:dyDescent="0.2">
      <c r="A2" s="361" t="s">
        <v>62</v>
      </c>
      <c r="B2" s="161" t="s">
        <v>11</v>
      </c>
      <c r="C2" s="162">
        <v>80000</v>
      </c>
      <c r="D2" s="162">
        <v>0</v>
      </c>
      <c r="E2" s="163">
        <f>C2-D2</f>
        <v>80000</v>
      </c>
    </row>
    <row r="3" spans="1:13" s="156" customFormat="1" ht="13.2" customHeight="1" x14ac:dyDescent="0.2">
      <c r="A3" s="362"/>
      <c r="B3" s="161"/>
      <c r="C3" s="162"/>
      <c r="D3" s="162"/>
      <c r="E3" s="163">
        <f>SUM(E2-D3+C3)</f>
        <v>80000</v>
      </c>
    </row>
    <row r="4" spans="1:13" s="156" customFormat="1" ht="13.2" customHeight="1" x14ac:dyDescent="0.2">
      <c r="A4" s="362"/>
      <c r="B4" s="161"/>
      <c r="C4" s="162"/>
      <c r="D4" s="162"/>
      <c r="E4" s="163">
        <f>SUM(E3-D4+C4)</f>
        <v>80000</v>
      </c>
    </row>
    <row r="5" spans="1:13" s="156" customFormat="1" ht="13.2" customHeight="1" x14ac:dyDescent="0.2">
      <c r="A5" s="362"/>
      <c r="B5" s="161"/>
      <c r="C5" s="162"/>
      <c r="D5" s="162"/>
      <c r="E5" s="163">
        <f t="shared" ref="E5:E12" si="0">SUM(E4-D5+C5)</f>
        <v>80000</v>
      </c>
    </row>
    <row r="6" spans="1:13" s="156" customFormat="1" ht="13.5" customHeight="1" x14ac:dyDescent="0.2">
      <c r="A6" s="362"/>
      <c r="B6" s="161"/>
      <c r="C6" s="162"/>
      <c r="D6" s="162"/>
      <c r="E6" s="163">
        <f t="shared" si="0"/>
        <v>80000</v>
      </c>
    </row>
    <row r="7" spans="1:13" s="156" customFormat="1" ht="13.2" customHeight="1" x14ac:dyDescent="0.2">
      <c r="A7" s="362"/>
      <c r="B7" s="161"/>
      <c r="C7" s="162"/>
      <c r="D7" s="162"/>
      <c r="E7" s="163">
        <f t="shared" si="0"/>
        <v>80000</v>
      </c>
    </row>
    <row r="8" spans="1:13" s="156" customFormat="1" ht="13.2" customHeight="1" x14ac:dyDescent="0.2">
      <c r="A8" s="362"/>
      <c r="B8" s="161"/>
      <c r="C8" s="162"/>
      <c r="D8" s="162"/>
      <c r="E8" s="163">
        <f t="shared" si="0"/>
        <v>80000</v>
      </c>
    </row>
    <row r="9" spans="1:13" s="156" customFormat="1" ht="13.2" customHeight="1" x14ac:dyDescent="0.2">
      <c r="A9" s="362"/>
      <c r="B9" s="161"/>
      <c r="C9" s="162"/>
      <c r="D9" s="162"/>
      <c r="E9" s="163">
        <f t="shared" si="0"/>
        <v>80000</v>
      </c>
    </row>
    <row r="10" spans="1:13" s="156" customFormat="1" ht="13.5" customHeight="1" x14ac:dyDescent="0.2">
      <c r="A10" s="362"/>
      <c r="B10" s="161"/>
      <c r="C10" s="162"/>
      <c r="D10" s="162"/>
      <c r="E10" s="163">
        <f t="shared" si="0"/>
        <v>80000</v>
      </c>
    </row>
    <row r="11" spans="1:13" s="156" customFormat="1" ht="13.2" customHeight="1" x14ac:dyDescent="0.2">
      <c r="A11" s="362"/>
      <c r="B11" s="161"/>
      <c r="C11" s="162"/>
      <c r="D11" s="162"/>
      <c r="E11" s="163">
        <f t="shared" si="0"/>
        <v>80000</v>
      </c>
    </row>
    <row r="12" spans="1:13" s="156" customFormat="1" ht="13.2" customHeight="1" x14ac:dyDescent="0.2">
      <c r="A12" s="362"/>
      <c r="B12" s="161"/>
      <c r="C12" s="162"/>
      <c r="D12" s="162"/>
      <c r="E12" s="163">
        <f t="shared" si="0"/>
        <v>80000</v>
      </c>
    </row>
    <row r="13" spans="1:13" s="156" customFormat="1" ht="13.2" customHeight="1" x14ac:dyDescent="0.2">
      <c r="A13" s="362"/>
      <c r="B13" s="161"/>
      <c r="C13" s="162"/>
      <c r="D13" s="162"/>
      <c r="E13" s="163">
        <f t="shared" ref="E13:E42" si="1">SUM(E12-D13)</f>
        <v>80000</v>
      </c>
    </row>
    <row r="14" spans="1:13" s="156" customFormat="1" ht="13.2" customHeight="1" x14ac:dyDescent="0.2">
      <c r="A14" s="362"/>
      <c r="B14" s="161"/>
      <c r="C14" s="162"/>
      <c r="D14" s="162"/>
      <c r="E14" s="163">
        <f t="shared" si="1"/>
        <v>80000</v>
      </c>
    </row>
    <row r="15" spans="1:13" s="156" customFormat="1" ht="13.2" customHeight="1" x14ac:dyDescent="0.2">
      <c r="A15" s="362"/>
      <c r="B15" s="161"/>
      <c r="C15" s="162"/>
      <c r="D15" s="162"/>
      <c r="E15" s="163">
        <f t="shared" si="1"/>
        <v>80000</v>
      </c>
      <c r="M15" s="364"/>
    </row>
    <row r="16" spans="1:13" s="156" customFormat="1" ht="13.2" customHeight="1" x14ac:dyDescent="0.2">
      <c r="A16" s="362"/>
      <c r="B16" s="161"/>
      <c r="C16" s="162"/>
      <c r="D16" s="162"/>
      <c r="E16" s="163">
        <f t="shared" si="1"/>
        <v>80000</v>
      </c>
      <c r="M16" s="364"/>
    </row>
    <row r="17" spans="1:13" s="156" customFormat="1" ht="13.2" customHeight="1" x14ac:dyDescent="0.2">
      <c r="A17" s="362"/>
      <c r="B17" s="161"/>
      <c r="C17" s="162"/>
      <c r="D17" s="162"/>
      <c r="E17" s="163">
        <f t="shared" si="1"/>
        <v>80000</v>
      </c>
      <c r="M17" s="364"/>
    </row>
    <row r="18" spans="1:13" s="156" customFormat="1" ht="13.2" customHeight="1" x14ac:dyDescent="0.2">
      <c r="A18" s="362"/>
      <c r="B18" s="161"/>
      <c r="C18" s="162"/>
      <c r="D18" s="162"/>
      <c r="E18" s="163">
        <f t="shared" si="1"/>
        <v>80000</v>
      </c>
      <c r="M18" s="364"/>
    </row>
    <row r="19" spans="1:13" s="156" customFormat="1" ht="13.2" customHeight="1" x14ac:dyDescent="0.2">
      <c r="A19" s="362"/>
      <c r="B19" s="161"/>
      <c r="C19" s="162"/>
      <c r="D19" s="162"/>
      <c r="E19" s="163">
        <f t="shared" si="1"/>
        <v>80000</v>
      </c>
      <c r="M19" s="364"/>
    </row>
    <row r="20" spans="1:13" s="156" customFormat="1" ht="13.2" customHeight="1" x14ac:dyDescent="0.2">
      <c r="A20" s="362"/>
      <c r="B20" s="161"/>
      <c r="C20" s="162"/>
      <c r="D20" s="162"/>
      <c r="E20" s="163">
        <f>SUM(E19-D20+C20)</f>
        <v>80000</v>
      </c>
      <c r="M20" s="364"/>
    </row>
    <row r="21" spans="1:13" s="156" customFormat="1" ht="13.2" customHeight="1" x14ac:dyDescent="0.2">
      <c r="A21" s="362"/>
      <c r="B21" s="161"/>
      <c r="C21" s="162"/>
      <c r="D21" s="162"/>
      <c r="E21" s="163">
        <f t="shared" si="1"/>
        <v>80000</v>
      </c>
      <c r="M21" s="364"/>
    </row>
    <row r="22" spans="1:13" s="156" customFormat="1" ht="13.2" customHeight="1" x14ac:dyDescent="0.2">
      <c r="A22" s="362"/>
      <c r="B22" s="161"/>
      <c r="C22" s="162"/>
      <c r="D22" s="162"/>
      <c r="E22" s="163">
        <f t="shared" si="1"/>
        <v>80000</v>
      </c>
      <c r="M22" s="364"/>
    </row>
    <row r="23" spans="1:13" s="156" customFormat="1" ht="13.2" customHeight="1" x14ac:dyDescent="0.2">
      <c r="A23" s="362"/>
      <c r="B23" s="161"/>
      <c r="C23" s="162"/>
      <c r="D23" s="162"/>
      <c r="E23" s="163">
        <f t="shared" si="1"/>
        <v>80000</v>
      </c>
      <c r="M23" s="364"/>
    </row>
    <row r="24" spans="1:13" s="156" customFormat="1" ht="13.2" customHeight="1" x14ac:dyDescent="0.2">
      <c r="A24" s="362"/>
      <c r="B24" s="161"/>
      <c r="C24" s="162"/>
      <c r="D24" s="162"/>
      <c r="E24" s="163">
        <f t="shared" si="1"/>
        <v>80000</v>
      </c>
      <c r="M24" s="364"/>
    </row>
    <row r="25" spans="1:13" s="156" customFormat="1" ht="13.2" customHeight="1" x14ac:dyDescent="0.2">
      <c r="A25" s="362"/>
      <c r="B25" s="161"/>
      <c r="C25" s="162"/>
      <c r="D25" s="162"/>
      <c r="E25" s="163">
        <f t="shared" si="1"/>
        <v>80000</v>
      </c>
      <c r="M25" s="364"/>
    </row>
    <row r="26" spans="1:13" s="156" customFormat="1" ht="13.2" customHeight="1" x14ac:dyDescent="0.2">
      <c r="A26" s="362"/>
      <c r="B26" s="161"/>
      <c r="C26" s="162"/>
      <c r="D26" s="162"/>
      <c r="E26" s="163">
        <f t="shared" si="1"/>
        <v>80000</v>
      </c>
      <c r="M26" s="364"/>
    </row>
    <row r="27" spans="1:13" s="156" customFormat="1" ht="13.2" customHeight="1" x14ac:dyDescent="0.2">
      <c r="A27" s="362"/>
      <c r="B27" s="164"/>
      <c r="C27" s="162"/>
      <c r="D27" s="162"/>
      <c r="E27" s="163">
        <f t="shared" si="1"/>
        <v>80000</v>
      </c>
      <c r="M27" s="364"/>
    </row>
    <row r="28" spans="1:13" s="156" customFormat="1" ht="13.2" customHeight="1" x14ac:dyDescent="0.2">
      <c r="A28" s="362"/>
      <c r="B28" s="161"/>
      <c r="C28" s="162"/>
      <c r="D28" s="165"/>
      <c r="E28" s="163">
        <f t="shared" si="1"/>
        <v>80000</v>
      </c>
      <c r="M28" s="364"/>
    </row>
    <row r="29" spans="1:13" s="156" customFormat="1" ht="13.2" customHeight="1" x14ac:dyDescent="0.2">
      <c r="A29" s="362"/>
      <c r="B29" s="166"/>
      <c r="C29" s="167"/>
      <c r="D29" s="168"/>
      <c r="E29" s="163">
        <f t="shared" si="1"/>
        <v>80000</v>
      </c>
      <c r="M29" s="364"/>
    </row>
    <row r="30" spans="1:13" s="156" customFormat="1" ht="13.2" customHeight="1" x14ac:dyDescent="0.2">
      <c r="A30" s="362"/>
      <c r="B30" s="161"/>
      <c r="C30" s="162"/>
      <c r="D30" s="162"/>
      <c r="E30" s="163">
        <f t="shared" si="1"/>
        <v>80000</v>
      </c>
      <c r="M30" s="175"/>
    </row>
    <row r="31" spans="1:13" s="156" customFormat="1" ht="13.2" customHeight="1" x14ac:dyDescent="0.2">
      <c r="A31" s="362"/>
      <c r="B31" s="164"/>
      <c r="C31" s="162"/>
      <c r="D31" s="162"/>
      <c r="E31" s="163">
        <f t="shared" si="1"/>
        <v>80000</v>
      </c>
      <c r="M31" s="364"/>
    </row>
    <row r="32" spans="1:13" s="156" customFormat="1" ht="13.2" customHeight="1" x14ac:dyDescent="0.2">
      <c r="A32" s="362"/>
      <c r="B32" s="161"/>
      <c r="C32" s="162"/>
      <c r="D32" s="165"/>
      <c r="E32" s="163">
        <f t="shared" si="1"/>
        <v>80000</v>
      </c>
      <c r="M32" s="364"/>
    </row>
    <row r="33" spans="1:13" s="156" customFormat="1" ht="13.2" customHeight="1" x14ac:dyDescent="0.2">
      <c r="A33" s="362"/>
      <c r="B33" s="169"/>
      <c r="C33" s="167"/>
      <c r="D33" s="168"/>
      <c r="E33" s="163">
        <f t="shared" si="1"/>
        <v>80000</v>
      </c>
      <c r="M33" s="364"/>
    </row>
    <row r="34" spans="1:13" s="156" customFormat="1" ht="13.2" customHeight="1" x14ac:dyDescent="0.2">
      <c r="A34" s="362"/>
      <c r="B34" s="161"/>
      <c r="C34" s="162"/>
      <c r="D34" s="162"/>
      <c r="E34" s="163">
        <f t="shared" si="1"/>
        <v>80000</v>
      </c>
      <c r="M34" s="364"/>
    </row>
    <row r="35" spans="1:13" s="156" customFormat="1" ht="13.2" customHeight="1" x14ac:dyDescent="0.2">
      <c r="A35" s="362"/>
      <c r="B35" s="164"/>
      <c r="C35" s="162"/>
      <c r="D35" s="162"/>
      <c r="E35" s="163">
        <f t="shared" si="1"/>
        <v>80000</v>
      </c>
      <c r="M35" s="364"/>
    </row>
    <row r="36" spans="1:13" s="156" customFormat="1" ht="13.2" customHeight="1" x14ac:dyDescent="0.2">
      <c r="A36" s="362"/>
      <c r="B36" s="161"/>
      <c r="C36" s="162"/>
      <c r="D36" s="165"/>
      <c r="E36" s="163">
        <f t="shared" si="1"/>
        <v>80000</v>
      </c>
      <c r="M36" s="364"/>
    </row>
    <row r="37" spans="1:13" s="156" customFormat="1" ht="13.2" customHeight="1" x14ac:dyDescent="0.2">
      <c r="A37" s="362"/>
      <c r="B37" s="169"/>
      <c r="C37" s="167"/>
      <c r="D37" s="168"/>
      <c r="E37" s="163">
        <f t="shared" si="1"/>
        <v>80000</v>
      </c>
      <c r="M37" s="364"/>
    </row>
    <row r="38" spans="1:13" s="156" customFormat="1" ht="13.2" customHeight="1" x14ac:dyDescent="0.2">
      <c r="A38" s="362"/>
      <c r="B38" s="169"/>
      <c r="C38" s="167"/>
      <c r="D38" s="168"/>
      <c r="E38" s="163">
        <f t="shared" si="1"/>
        <v>80000</v>
      </c>
      <c r="M38" s="175"/>
    </row>
    <row r="39" spans="1:13" s="156" customFormat="1" ht="13.2" customHeight="1" x14ac:dyDescent="0.2">
      <c r="A39" s="362"/>
      <c r="B39" s="169"/>
      <c r="C39" s="167"/>
      <c r="D39" s="168"/>
      <c r="E39" s="163">
        <f t="shared" si="1"/>
        <v>80000</v>
      </c>
      <c r="M39" s="175"/>
    </row>
    <row r="40" spans="1:13" s="156" customFormat="1" ht="13.2" customHeight="1" x14ac:dyDescent="0.2">
      <c r="A40" s="362"/>
      <c r="B40" s="169"/>
      <c r="C40" s="167"/>
      <c r="D40" s="168"/>
      <c r="E40" s="163">
        <f t="shared" si="1"/>
        <v>80000</v>
      </c>
      <c r="M40" s="175"/>
    </row>
    <row r="41" spans="1:13" s="156" customFormat="1" ht="13.2" customHeight="1" x14ac:dyDescent="0.2">
      <c r="A41" s="362"/>
      <c r="B41" s="169"/>
      <c r="C41" s="167"/>
      <c r="D41" s="168"/>
      <c r="E41" s="163">
        <f t="shared" si="1"/>
        <v>80000</v>
      </c>
      <c r="M41" s="175"/>
    </row>
    <row r="42" spans="1:13" s="156" customFormat="1" ht="13.2" customHeight="1" x14ac:dyDescent="0.2">
      <c r="A42" s="362"/>
      <c r="B42" s="161"/>
      <c r="C42" s="162"/>
      <c r="D42" s="162"/>
      <c r="E42" s="163">
        <f t="shared" si="1"/>
        <v>80000</v>
      </c>
      <c r="M42" s="364"/>
    </row>
    <row r="43" spans="1:13" s="156" customFormat="1" ht="13.2" customHeight="1" x14ac:dyDescent="0.2">
      <c r="A43" s="363"/>
      <c r="B43" s="170"/>
      <c r="C43" s="171">
        <f>SUM(C2:C42)</f>
        <v>80000</v>
      </c>
      <c r="D43" s="172">
        <f>SUM(D2:D42)</f>
        <v>0</v>
      </c>
      <c r="E43" s="173">
        <f t="shared" ref="E43" si="2">SUM(C43-D43)</f>
        <v>80000</v>
      </c>
      <c r="M43" s="364"/>
    </row>
    <row r="44" spans="1:13" s="156" customFormat="1" ht="13.2" customHeight="1" x14ac:dyDescent="0.2">
      <c r="M44" s="364"/>
    </row>
    <row r="45" spans="1:13" s="156" customFormat="1" ht="13.2" customHeight="1" x14ac:dyDescent="0.2">
      <c r="M45" s="364"/>
    </row>
    <row r="46" spans="1:13" s="156" customFormat="1" ht="13.2" customHeight="1" x14ac:dyDescent="0.2">
      <c r="M46" s="364"/>
    </row>
    <row r="47" spans="1:13" s="156" customFormat="1" ht="13.2" customHeight="1" x14ac:dyDescent="0.2">
      <c r="M47" s="364"/>
    </row>
    <row r="48" spans="1:13" s="156" customFormat="1" ht="13.2" customHeight="1" x14ac:dyDescent="0.2">
      <c r="H48" s="174"/>
      <c r="I48" s="176"/>
      <c r="J48" s="177"/>
      <c r="K48" s="177"/>
      <c r="L48" s="177"/>
      <c r="M48" s="364"/>
    </row>
    <row r="49" spans="1:13" s="156" customFormat="1" ht="13.2" customHeight="1" x14ac:dyDescent="0.2">
      <c r="A49" s="157" t="s">
        <v>81</v>
      </c>
      <c r="B49" s="158"/>
      <c r="C49" s="159" t="s">
        <v>83</v>
      </c>
      <c r="D49" s="159" t="s">
        <v>84</v>
      </c>
      <c r="E49" s="160" t="s">
        <v>85</v>
      </c>
      <c r="H49" s="364"/>
      <c r="I49" s="178"/>
      <c r="J49" s="179"/>
      <c r="K49" s="179"/>
      <c r="L49" s="180"/>
      <c r="M49" s="364"/>
    </row>
    <row r="50" spans="1:13" s="156" customFormat="1" ht="13.2" customHeight="1" x14ac:dyDescent="0.2">
      <c r="A50" s="361" t="s">
        <v>63</v>
      </c>
      <c r="B50" s="161" t="s">
        <v>11</v>
      </c>
      <c r="C50" s="162">
        <v>80000</v>
      </c>
      <c r="D50" s="162"/>
      <c r="E50" s="163">
        <f>C50-D50</f>
        <v>80000</v>
      </c>
      <c r="H50" s="364"/>
      <c r="I50" s="178"/>
      <c r="J50" s="179"/>
      <c r="K50" s="179"/>
      <c r="L50" s="180"/>
      <c r="M50" s="364"/>
    </row>
    <row r="51" spans="1:13" s="156" customFormat="1" ht="13.2" customHeight="1" x14ac:dyDescent="0.2">
      <c r="A51" s="362"/>
      <c r="B51" s="161"/>
      <c r="C51" s="162"/>
      <c r="D51" s="162"/>
      <c r="E51" s="163">
        <f>SUM(E50-D51+C51)</f>
        <v>80000</v>
      </c>
      <c r="H51" s="364"/>
      <c r="I51" s="178"/>
      <c r="J51" s="179"/>
      <c r="K51" s="179"/>
      <c r="L51" s="180"/>
      <c r="M51" s="364"/>
    </row>
    <row r="52" spans="1:13" s="156" customFormat="1" ht="13.2" customHeight="1" x14ac:dyDescent="0.2">
      <c r="A52" s="362"/>
      <c r="B52" s="161"/>
      <c r="C52" s="162"/>
      <c r="D52" s="162"/>
      <c r="E52" s="163">
        <f>SUM(E51-D52+C52)</f>
        <v>80000</v>
      </c>
      <c r="H52" s="364"/>
      <c r="I52" s="178"/>
      <c r="J52" s="179"/>
      <c r="K52" s="179"/>
      <c r="L52" s="180"/>
      <c r="M52" s="364"/>
    </row>
    <row r="53" spans="1:13" s="156" customFormat="1" ht="13.2" customHeight="1" x14ac:dyDescent="0.2">
      <c r="A53" s="362"/>
      <c r="B53" s="161"/>
      <c r="C53" s="162"/>
      <c r="D53" s="162"/>
      <c r="E53" s="163">
        <f t="shared" ref="E53:E57" si="3">SUM(E52-D53+C53)</f>
        <v>80000</v>
      </c>
      <c r="H53" s="364"/>
      <c r="I53" s="178"/>
      <c r="J53" s="179"/>
      <c r="K53" s="179"/>
      <c r="L53" s="180"/>
      <c r="M53" s="364"/>
    </row>
    <row r="54" spans="1:13" s="156" customFormat="1" ht="13.2" customHeight="1" x14ac:dyDescent="0.2">
      <c r="A54" s="362"/>
      <c r="B54" s="161"/>
      <c r="C54" s="162"/>
      <c r="D54" s="162"/>
      <c r="E54" s="163">
        <f t="shared" si="3"/>
        <v>80000</v>
      </c>
      <c r="H54" s="364"/>
      <c r="I54" s="178"/>
      <c r="J54" s="179"/>
      <c r="K54" s="179"/>
      <c r="L54" s="180"/>
      <c r="M54" s="364"/>
    </row>
    <row r="55" spans="1:13" s="156" customFormat="1" ht="13.2" customHeight="1" x14ac:dyDescent="0.2">
      <c r="A55" s="362"/>
      <c r="B55" s="161"/>
      <c r="C55" s="162"/>
      <c r="D55" s="162"/>
      <c r="E55" s="163">
        <f t="shared" si="3"/>
        <v>80000</v>
      </c>
      <c r="H55" s="364"/>
      <c r="I55" s="178"/>
      <c r="J55" s="179"/>
      <c r="K55" s="179"/>
      <c r="L55" s="180"/>
      <c r="M55" s="364"/>
    </row>
    <row r="56" spans="1:13" s="156" customFormat="1" ht="13.2" customHeight="1" x14ac:dyDescent="0.2">
      <c r="A56" s="362"/>
      <c r="B56" s="161"/>
      <c r="C56" s="162"/>
      <c r="D56" s="162"/>
      <c r="E56" s="163">
        <f t="shared" si="3"/>
        <v>80000</v>
      </c>
      <c r="H56" s="364"/>
      <c r="I56" s="178"/>
      <c r="J56" s="179"/>
      <c r="K56" s="179"/>
      <c r="L56" s="180"/>
      <c r="M56" s="364"/>
    </row>
    <row r="57" spans="1:13" s="156" customFormat="1" ht="13.2" customHeight="1" x14ac:dyDescent="0.2">
      <c r="A57" s="362"/>
      <c r="B57" s="161"/>
      <c r="C57" s="162"/>
      <c r="D57" s="162"/>
      <c r="E57" s="163">
        <f t="shared" si="3"/>
        <v>80000</v>
      </c>
      <c r="H57" s="364"/>
      <c r="I57" s="178"/>
      <c r="J57" s="179"/>
      <c r="K57" s="179"/>
      <c r="L57" s="180"/>
      <c r="M57" s="365"/>
    </row>
    <row r="58" spans="1:13" s="156" customFormat="1" ht="13.2" customHeight="1" x14ac:dyDescent="0.2">
      <c r="A58" s="362"/>
      <c r="B58" s="161"/>
      <c r="C58" s="162"/>
      <c r="D58" s="162"/>
      <c r="E58" s="163">
        <f t="shared" ref="E58:E81" si="4">SUM(E57-D58)</f>
        <v>80000</v>
      </c>
      <c r="H58" s="364"/>
      <c r="I58" s="178"/>
      <c r="J58" s="179"/>
      <c r="K58" s="179"/>
      <c r="L58" s="180"/>
      <c r="M58" s="365"/>
    </row>
    <row r="59" spans="1:13" s="156" customFormat="1" ht="13.2" customHeight="1" x14ac:dyDescent="0.2">
      <c r="A59" s="362"/>
      <c r="B59" s="161"/>
      <c r="C59" s="162"/>
      <c r="D59" s="162"/>
      <c r="E59" s="163">
        <f>SUM(E58+C59)</f>
        <v>80000</v>
      </c>
      <c r="H59" s="364"/>
      <c r="I59" s="178"/>
      <c r="J59" s="179"/>
      <c r="K59" s="179"/>
      <c r="L59" s="180"/>
      <c r="M59" s="365"/>
    </row>
    <row r="60" spans="1:13" s="156" customFormat="1" ht="13.2" customHeight="1" x14ac:dyDescent="0.2">
      <c r="A60" s="362"/>
      <c r="B60" s="161"/>
      <c r="C60" s="162"/>
      <c r="D60" s="162"/>
      <c r="E60" s="163">
        <f t="shared" si="4"/>
        <v>80000</v>
      </c>
      <c r="H60" s="364"/>
      <c r="I60" s="178"/>
      <c r="J60" s="179"/>
      <c r="K60" s="179"/>
      <c r="L60" s="180"/>
      <c r="M60" s="365"/>
    </row>
    <row r="61" spans="1:13" s="156" customFormat="1" ht="13.2" customHeight="1" x14ac:dyDescent="0.2">
      <c r="A61" s="362"/>
      <c r="B61" s="161"/>
      <c r="C61" s="162"/>
      <c r="D61" s="162"/>
      <c r="E61" s="163">
        <f t="shared" si="4"/>
        <v>80000</v>
      </c>
      <c r="H61" s="364"/>
      <c r="I61" s="178"/>
      <c r="J61" s="179"/>
      <c r="K61" s="179"/>
      <c r="L61" s="180"/>
      <c r="M61" s="365"/>
    </row>
    <row r="62" spans="1:13" s="156" customFormat="1" ht="13.2" customHeight="1" x14ac:dyDescent="0.2">
      <c r="A62" s="362"/>
      <c r="B62" s="161"/>
      <c r="C62" s="162"/>
      <c r="D62" s="162"/>
      <c r="E62" s="163">
        <f t="shared" si="4"/>
        <v>80000</v>
      </c>
      <c r="H62" s="364"/>
      <c r="I62" s="178"/>
      <c r="J62" s="179"/>
      <c r="K62" s="179"/>
      <c r="L62" s="180"/>
      <c r="M62" s="365"/>
    </row>
    <row r="63" spans="1:13" s="156" customFormat="1" ht="13.2" customHeight="1" x14ac:dyDescent="0.2">
      <c r="A63" s="362"/>
      <c r="B63" s="161"/>
      <c r="C63" s="162"/>
      <c r="D63" s="162"/>
      <c r="E63" s="163">
        <f t="shared" si="4"/>
        <v>80000</v>
      </c>
      <c r="H63" s="364"/>
      <c r="I63" s="178"/>
      <c r="J63" s="179"/>
      <c r="K63" s="179"/>
      <c r="L63" s="180"/>
      <c r="M63" s="364"/>
    </row>
    <row r="64" spans="1:13" s="156" customFormat="1" ht="13.2" customHeight="1" x14ac:dyDescent="0.2">
      <c r="A64" s="362"/>
      <c r="B64" s="161"/>
      <c r="C64" s="162"/>
      <c r="D64" s="162"/>
      <c r="E64" s="163">
        <f t="shared" si="4"/>
        <v>80000</v>
      </c>
      <c r="H64" s="364"/>
      <c r="I64" s="178"/>
      <c r="J64" s="179"/>
      <c r="K64" s="179"/>
      <c r="L64" s="180"/>
      <c r="M64" s="364"/>
    </row>
    <row r="65" spans="1:13" s="156" customFormat="1" ht="13.2" customHeight="1" x14ac:dyDescent="0.2">
      <c r="A65" s="362"/>
      <c r="B65" s="161"/>
      <c r="C65" s="162"/>
      <c r="D65" s="162"/>
      <c r="E65" s="163">
        <f t="shared" si="4"/>
        <v>80000</v>
      </c>
      <c r="H65" s="364"/>
      <c r="I65" s="178"/>
      <c r="J65" s="179"/>
      <c r="K65" s="179"/>
      <c r="L65" s="180"/>
      <c r="M65" s="364"/>
    </row>
    <row r="66" spans="1:13" s="156" customFormat="1" ht="13.2" customHeight="1" x14ac:dyDescent="0.2">
      <c r="A66" s="362"/>
      <c r="B66" s="161"/>
      <c r="C66" s="162"/>
      <c r="D66" s="162"/>
      <c r="E66" s="163">
        <f t="shared" si="4"/>
        <v>80000</v>
      </c>
      <c r="H66" s="364"/>
      <c r="I66" s="178"/>
      <c r="J66" s="179"/>
      <c r="K66" s="179"/>
      <c r="L66" s="180"/>
      <c r="M66" s="364"/>
    </row>
    <row r="67" spans="1:13" s="156" customFormat="1" ht="13.2" customHeight="1" x14ac:dyDescent="0.2">
      <c r="A67" s="362"/>
      <c r="B67" s="161"/>
      <c r="C67" s="162"/>
      <c r="D67" s="162"/>
      <c r="E67" s="163">
        <f t="shared" si="4"/>
        <v>80000</v>
      </c>
      <c r="H67" s="364"/>
      <c r="I67" s="178"/>
      <c r="J67" s="179"/>
      <c r="K67" s="179"/>
      <c r="L67" s="180"/>
      <c r="M67" s="364"/>
    </row>
    <row r="68" spans="1:13" s="156" customFormat="1" ht="13.2" customHeight="1" x14ac:dyDescent="0.2">
      <c r="A68" s="362"/>
      <c r="B68" s="161"/>
      <c r="C68" s="162"/>
      <c r="D68" s="162"/>
      <c r="E68" s="163">
        <f t="shared" si="4"/>
        <v>80000</v>
      </c>
      <c r="H68" s="364"/>
      <c r="I68" s="178"/>
      <c r="J68" s="179"/>
      <c r="K68" s="179"/>
      <c r="L68" s="180"/>
      <c r="M68" s="364"/>
    </row>
    <row r="69" spans="1:13" s="156" customFormat="1" ht="13.2" customHeight="1" x14ac:dyDescent="0.2">
      <c r="A69" s="362"/>
      <c r="B69" s="161"/>
      <c r="C69" s="162"/>
      <c r="D69" s="162"/>
      <c r="E69" s="163">
        <f t="shared" si="4"/>
        <v>80000</v>
      </c>
      <c r="H69" s="364"/>
      <c r="I69" s="181"/>
      <c r="J69" s="179"/>
      <c r="K69" s="179"/>
      <c r="L69" s="180"/>
      <c r="M69" s="364"/>
    </row>
    <row r="70" spans="1:13" s="156" customFormat="1" ht="13.2" customHeight="1" x14ac:dyDescent="0.2">
      <c r="A70" s="362"/>
      <c r="B70" s="164"/>
      <c r="C70" s="162"/>
      <c r="D70" s="162"/>
      <c r="E70" s="163">
        <f t="shared" si="4"/>
        <v>80000</v>
      </c>
      <c r="H70" s="364"/>
      <c r="I70" s="178"/>
      <c r="J70" s="179"/>
      <c r="K70" s="182"/>
      <c r="L70" s="180"/>
      <c r="M70" s="364"/>
    </row>
    <row r="71" spans="1:13" s="156" customFormat="1" ht="13.2" customHeight="1" x14ac:dyDescent="0.2">
      <c r="A71" s="362"/>
      <c r="B71" s="161"/>
      <c r="C71" s="162"/>
      <c r="D71" s="165"/>
      <c r="E71" s="163">
        <f t="shared" si="4"/>
        <v>80000</v>
      </c>
      <c r="H71" s="364"/>
      <c r="I71" s="175"/>
      <c r="J71" s="179"/>
      <c r="K71" s="182"/>
      <c r="L71" s="180"/>
      <c r="M71" s="364"/>
    </row>
    <row r="72" spans="1:13" s="156" customFormat="1" ht="13.2" customHeight="1" x14ac:dyDescent="0.2">
      <c r="A72" s="362"/>
      <c r="B72" s="166"/>
      <c r="C72" s="167"/>
      <c r="D72" s="168"/>
      <c r="E72" s="163">
        <f t="shared" si="4"/>
        <v>80000</v>
      </c>
      <c r="H72" s="175"/>
      <c r="I72" s="175"/>
      <c r="J72" s="179"/>
      <c r="K72" s="182"/>
      <c r="L72" s="180"/>
      <c r="M72" s="364"/>
    </row>
    <row r="73" spans="1:13" s="156" customFormat="1" ht="13.2" customHeight="1" x14ac:dyDescent="0.2">
      <c r="A73" s="362"/>
      <c r="B73" s="161"/>
      <c r="C73" s="162"/>
      <c r="D73" s="162"/>
      <c r="E73" s="163">
        <f>SUM(E72+C73)</f>
        <v>80000</v>
      </c>
      <c r="H73" s="364"/>
      <c r="I73" s="176"/>
      <c r="J73" s="177"/>
      <c r="K73" s="177"/>
      <c r="L73" s="177"/>
      <c r="M73" s="364"/>
    </row>
    <row r="74" spans="1:13" s="156" customFormat="1" ht="13.2" customHeight="1" x14ac:dyDescent="0.2">
      <c r="A74" s="362"/>
      <c r="B74" s="164"/>
      <c r="C74" s="162"/>
      <c r="D74" s="162"/>
      <c r="E74" s="163">
        <f t="shared" si="4"/>
        <v>80000</v>
      </c>
      <c r="H74" s="364"/>
      <c r="I74" s="178"/>
      <c r="J74" s="179"/>
      <c r="K74" s="179"/>
      <c r="L74" s="180"/>
      <c r="M74" s="364"/>
    </row>
    <row r="75" spans="1:13" s="156" customFormat="1" ht="13.2" customHeight="1" x14ac:dyDescent="0.2">
      <c r="A75" s="362"/>
      <c r="B75" s="161"/>
      <c r="C75" s="162"/>
      <c r="D75" s="165"/>
      <c r="E75" s="163">
        <f t="shared" si="4"/>
        <v>80000</v>
      </c>
      <c r="H75" s="364"/>
      <c r="I75" s="178"/>
      <c r="J75" s="179"/>
      <c r="K75" s="179"/>
      <c r="L75" s="180"/>
      <c r="M75" s="364"/>
    </row>
    <row r="76" spans="1:13" s="156" customFormat="1" ht="13.2" customHeight="1" x14ac:dyDescent="0.2">
      <c r="A76" s="362"/>
      <c r="B76" s="169"/>
      <c r="C76" s="167"/>
      <c r="D76" s="168"/>
      <c r="E76" s="163">
        <f t="shared" si="4"/>
        <v>80000</v>
      </c>
      <c r="H76" s="364"/>
      <c r="I76" s="178"/>
      <c r="J76" s="179"/>
      <c r="K76" s="179"/>
      <c r="L76" s="180"/>
      <c r="M76" s="175"/>
    </row>
    <row r="77" spans="1:13" s="156" customFormat="1" ht="13.2" customHeight="1" x14ac:dyDescent="0.2">
      <c r="A77" s="362"/>
      <c r="B77" s="161"/>
      <c r="C77" s="162"/>
      <c r="D77" s="162"/>
      <c r="E77" s="163">
        <f t="shared" si="4"/>
        <v>80000</v>
      </c>
      <c r="H77" s="364"/>
      <c r="I77" s="178"/>
      <c r="J77" s="179"/>
      <c r="K77" s="179"/>
      <c r="L77" s="180"/>
      <c r="M77" s="175"/>
    </row>
    <row r="78" spans="1:13" s="156" customFormat="1" ht="13.2" customHeight="1" x14ac:dyDescent="0.2">
      <c r="A78" s="362"/>
      <c r="B78" s="164"/>
      <c r="C78" s="162"/>
      <c r="D78" s="162"/>
      <c r="E78" s="163">
        <f t="shared" si="4"/>
        <v>80000</v>
      </c>
      <c r="H78" s="364"/>
      <c r="I78" s="178"/>
      <c r="J78" s="179"/>
      <c r="K78" s="179"/>
      <c r="L78" s="180"/>
      <c r="M78" s="183"/>
    </row>
    <row r="79" spans="1:13" s="156" customFormat="1" ht="13.2" customHeight="1" x14ac:dyDescent="0.2">
      <c r="A79" s="362"/>
      <c r="B79" s="161"/>
      <c r="C79" s="162"/>
      <c r="D79" s="165"/>
      <c r="E79" s="163">
        <f t="shared" si="4"/>
        <v>80000</v>
      </c>
      <c r="H79" s="364"/>
      <c r="I79" s="178"/>
      <c r="J79" s="179"/>
      <c r="K79" s="179"/>
      <c r="L79" s="180"/>
      <c r="M79" s="364"/>
    </row>
    <row r="80" spans="1:13" s="156" customFormat="1" ht="13.2" customHeight="1" x14ac:dyDescent="0.2">
      <c r="A80" s="362"/>
      <c r="B80" s="169"/>
      <c r="C80" s="167"/>
      <c r="D80" s="168"/>
      <c r="E80" s="163">
        <f t="shared" si="4"/>
        <v>80000</v>
      </c>
      <c r="H80" s="364"/>
      <c r="I80" s="178"/>
      <c r="J80" s="179"/>
      <c r="K80" s="179"/>
      <c r="L80" s="180"/>
      <c r="M80" s="364"/>
    </row>
    <row r="81" spans="1:13" s="156" customFormat="1" ht="13.2" customHeight="1" x14ac:dyDescent="0.2">
      <c r="A81" s="362"/>
      <c r="B81" s="161"/>
      <c r="C81" s="162"/>
      <c r="D81" s="162"/>
      <c r="E81" s="163">
        <f t="shared" si="4"/>
        <v>80000</v>
      </c>
      <c r="H81" s="364"/>
      <c r="I81" s="178"/>
      <c r="J81" s="179"/>
      <c r="K81" s="179"/>
      <c r="L81" s="180"/>
      <c r="M81" s="364"/>
    </row>
    <row r="82" spans="1:13" s="156" customFormat="1" ht="13.2" customHeight="1" x14ac:dyDescent="0.2">
      <c r="A82" s="363"/>
      <c r="B82" s="170"/>
      <c r="C82" s="171">
        <f>SUM(C50:C81)</f>
        <v>80000</v>
      </c>
      <c r="D82" s="172">
        <f>SUM(D50:D81)</f>
        <v>0</v>
      </c>
      <c r="E82" s="173">
        <f>SUM(C82-D82)</f>
        <v>80000</v>
      </c>
      <c r="H82" s="364"/>
      <c r="I82" s="178"/>
      <c r="J82" s="179"/>
      <c r="K82" s="179"/>
      <c r="L82" s="180"/>
      <c r="M82" s="364"/>
    </row>
    <row r="83" spans="1:13" s="156" customFormat="1" ht="13.2" customHeight="1" x14ac:dyDescent="0.2">
      <c r="H83" s="364"/>
      <c r="I83" s="178"/>
      <c r="J83" s="179"/>
      <c r="K83" s="179"/>
      <c r="L83" s="180"/>
      <c r="M83" s="364"/>
    </row>
    <row r="84" spans="1:13" s="156" customFormat="1" ht="13.2" customHeight="1" x14ac:dyDescent="0.2">
      <c r="H84" s="364"/>
      <c r="I84" s="178"/>
      <c r="J84" s="179"/>
      <c r="K84" s="179"/>
      <c r="L84" s="180"/>
      <c r="M84" s="364"/>
    </row>
    <row r="85" spans="1:13" s="156" customFormat="1" ht="13.2" customHeight="1" x14ac:dyDescent="0.2">
      <c r="H85" s="364"/>
      <c r="I85" s="178"/>
      <c r="J85" s="179"/>
      <c r="K85" s="179"/>
      <c r="L85" s="180"/>
      <c r="M85" s="364"/>
    </row>
    <row r="86" spans="1:13" s="156" customFormat="1" ht="13.2" customHeight="1" x14ac:dyDescent="0.2">
      <c r="H86" s="364"/>
      <c r="I86" s="178"/>
      <c r="J86" s="179"/>
      <c r="K86" s="179"/>
      <c r="L86" s="180"/>
      <c r="M86" s="364"/>
    </row>
    <row r="87" spans="1:13" s="156" customFormat="1" ht="13.2" customHeight="1" x14ac:dyDescent="0.2">
      <c r="H87" s="364"/>
      <c r="I87" s="178"/>
      <c r="J87" s="179"/>
      <c r="K87" s="179"/>
      <c r="L87" s="180"/>
      <c r="M87" s="364"/>
    </row>
    <row r="88" spans="1:13" s="156" customFormat="1" ht="13.2" customHeight="1" x14ac:dyDescent="0.2">
      <c r="H88" s="364"/>
      <c r="I88" s="178"/>
      <c r="J88" s="179"/>
      <c r="K88" s="179"/>
      <c r="L88" s="180"/>
      <c r="M88" s="364"/>
    </row>
    <row r="89" spans="1:13" s="156" customFormat="1" ht="13.2" customHeight="1" x14ac:dyDescent="0.2">
      <c r="A89" s="157" t="s">
        <v>81</v>
      </c>
      <c r="B89" s="158"/>
      <c r="C89" s="159" t="s">
        <v>83</v>
      </c>
      <c r="D89" s="159" t="s">
        <v>84</v>
      </c>
      <c r="E89" s="160" t="s">
        <v>85</v>
      </c>
      <c r="H89" s="364"/>
      <c r="I89" s="178"/>
      <c r="J89" s="179"/>
      <c r="K89" s="179"/>
      <c r="L89" s="180"/>
      <c r="M89" s="364"/>
    </row>
    <row r="90" spans="1:13" s="156" customFormat="1" ht="13.2" customHeight="1" x14ac:dyDescent="0.2">
      <c r="A90" s="361" t="s">
        <v>64</v>
      </c>
      <c r="B90" s="161" t="s">
        <v>11</v>
      </c>
      <c r="C90" s="162">
        <v>80000</v>
      </c>
      <c r="D90" s="162"/>
      <c r="E90" s="163">
        <f>C90-D90</f>
        <v>80000</v>
      </c>
      <c r="H90" s="364"/>
      <c r="I90" s="178"/>
      <c r="J90" s="179"/>
      <c r="K90" s="179"/>
      <c r="L90" s="180"/>
      <c r="M90" s="364"/>
    </row>
    <row r="91" spans="1:13" s="156" customFormat="1" ht="13.2" customHeight="1" x14ac:dyDescent="0.2">
      <c r="A91" s="362"/>
      <c r="B91" s="161"/>
      <c r="C91" s="162"/>
      <c r="D91" s="162">
        <v>3716</v>
      </c>
      <c r="E91" s="163">
        <f>SUM(E90-D91+C91)</f>
        <v>76284</v>
      </c>
      <c r="H91" s="364"/>
      <c r="I91" s="178"/>
      <c r="J91" s="179"/>
      <c r="K91" s="179"/>
      <c r="L91" s="180"/>
      <c r="M91" s="364"/>
    </row>
    <row r="92" spans="1:13" s="156" customFormat="1" ht="13.2" customHeight="1" x14ac:dyDescent="0.2">
      <c r="A92" s="362"/>
      <c r="B92" s="161"/>
      <c r="C92" s="162"/>
      <c r="D92" s="162">
        <v>1400</v>
      </c>
      <c r="E92" s="163">
        <f>SUM(E91-D92+C92)</f>
        <v>74884</v>
      </c>
      <c r="H92" s="364"/>
      <c r="I92" s="178"/>
      <c r="J92" s="179"/>
      <c r="K92" s="179"/>
      <c r="L92" s="180"/>
      <c r="M92" s="364"/>
    </row>
    <row r="93" spans="1:13" s="156" customFormat="1" ht="13.2" customHeight="1" x14ac:dyDescent="0.2">
      <c r="A93" s="362"/>
      <c r="B93" s="161"/>
      <c r="C93" s="162"/>
      <c r="D93" s="162">
        <v>1095</v>
      </c>
      <c r="E93" s="163">
        <f t="shared" ref="E93:E97" si="5">SUM(E92-D93+C93)</f>
        <v>73789</v>
      </c>
      <c r="H93" s="364"/>
      <c r="I93" s="178"/>
      <c r="J93" s="179"/>
      <c r="K93" s="179"/>
      <c r="L93" s="180"/>
      <c r="M93" s="364"/>
    </row>
    <row r="94" spans="1:13" s="78" customFormat="1" ht="13.2" customHeight="1" x14ac:dyDescent="0.2">
      <c r="A94" s="362"/>
      <c r="B94" s="161"/>
      <c r="C94" s="162"/>
      <c r="D94" s="162">
        <v>1496</v>
      </c>
      <c r="E94" s="163">
        <f t="shared" si="5"/>
        <v>72293</v>
      </c>
      <c r="H94" s="364"/>
      <c r="I94" s="181"/>
      <c r="J94" s="179"/>
      <c r="K94" s="179"/>
      <c r="L94" s="180"/>
      <c r="M94" s="364"/>
    </row>
    <row r="95" spans="1:13" s="156" customFormat="1" ht="13.2" customHeight="1" x14ac:dyDescent="0.2">
      <c r="A95" s="362"/>
      <c r="B95" s="161"/>
      <c r="C95" s="162"/>
      <c r="D95" s="162">
        <v>181</v>
      </c>
      <c r="E95" s="163">
        <f t="shared" si="5"/>
        <v>72112</v>
      </c>
      <c r="H95" s="364"/>
      <c r="I95" s="178"/>
      <c r="J95" s="179"/>
      <c r="K95" s="182"/>
      <c r="L95" s="180"/>
      <c r="M95" s="364"/>
    </row>
    <row r="96" spans="1:13" s="156" customFormat="1" ht="13.2" customHeight="1" x14ac:dyDescent="0.2">
      <c r="A96" s="362"/>
      <c r="B96" s="161"/>
      <c r="C96" s="162"/>
      <c r="D96" s="162">
        <v>3346</v>
      </c>
      <c r="E96" s="163">
        <f t="shared" si="5"/>
        <v>68766</v>
      </c>
      <c r="H96" s="364"/>
      <c r="I96" s="175"/>
      <c r="J96" s="179"/>
      <c r="K96" s="182"/>
      <c r="L96" s="180"/>
      <c r="M96" s="364"/>
    </row>
    <row r="97" spans="1:13" s="156" customFormat="1" ht="13.2" customHeight="1" x14ac:dyDescent="0.2">
      <c r="A97" s="362"/>
      <c r="B97" s="161"/>
      <c r="C97" s="162"/>
      <c r="D97" s="162">
        <v>941</v>
      </c>
      <c r="E97" s="163">
        <f t="shared" si="5"/>
        <v>67825</v>
      </c>
      <c r="H97" s="175"/>
      <c r="I97" s="175"/>
      <c r="J97" s="179"/>
      <c r="K97" s="182"/>
      <c r="L97" s="180"/>
      <c r="M97" s="364"/>
    </row>
    <row r="98" spans="1:13" s="156" customFormat="1" ht="13.2" customHeight="1" x14ac:dyDescent="0.2">
      <c r="A98" s="362"/>
      <c r="B98" s="161"/>
      <c r="C98" s="162"/>
      <c r="D98" s="162">
        <v>17200</v>
      </c>
      <c r="E98" s="163">
        <f t="shared" ref="E98:E133" si="6">SUM(E97-D98)</f>
        <v>50625</v>
      </c>
      <c r="H98" s="364"/>
      <c r="I98" s="176"/>
      <c r="J98" s="177"/>
      <c r="K98" s="177"/>
      <c r="L98" s="177"/>
      <c r="M98" s="364"/>
    </row>
    <row r="99" spans="1:13" s="156" customFormat="1" ht="13.2" customHeight="1" x14ac:dyDescent="0.2">
      <c r="A99" s="362"/>
      <c r="B99" s="161"/>
      <c r="C99" s="162"/>
      <c r="D99" s="162"/>
      <c r="E99" s="163">
        <f t="shared" si="6"/>
        <v>50625</v>
      </c>
      <c r="H99" s="364"/>
      <c r="I99" s="178"/>
      <c r="J99" s="179"/>
      <c r="K99" s="179"/>
      <c r="L99" s="180"/>
      <c r="M99" s="364"/>
    </row>
    <row r="100" spans="1:13" s="156" customFormat="1" ht="13.2" customHeight="1" x14ac:dyDescent="0.2">
      <c r="A100" s="362"/>
      <c r="B100" s="161"/>
      <c r="C100" s="162"/>
      <c r="D100" s="162"/>
      <c r="E100" s="163">
        <f t="shared" si="6"/>
        <v>50625</v>
      </c>
      <c r="H100" s="364"/>
      <c r="I100" s="178"/>
      <c r="J100" s="179"/>
      <c r="K100" s="179"/>
      <c r="L100" s="180"/>
      <c r="M100" s="364"/>
    </row>
    <row r="101" spans="1:13" s="156" customFormat="1" ht="13.2" customHeight="1" x14ac:dyDescent="0.2">
      <c r="A101" s="362"/>
      <c r="B101" s="161"/>
      <c r="C101" s="162"/>
      <c r="D101" s="162"/>
      <c r="E101" s="163">
        <f t="shared" si="6"/>
        <v>50625</v>
      </c>
      <c r="H101" s="364"/>
      <c r="I101" s="178"/>
      <c r="J101" s="179"/>
      <c r="K101" s="179"/>
      <c r="L101" s="180"/>
      <c r="M101" s="364"/>
    </row>
    <row r="102" spans="1:13" s="156" customFormat="1" ht="13.2" customHeight="1" x14ac:dyDescent="0.2">
      <c r="A102" s="362"/>
      <c r="B102" s="161"/>
      <c r="C102" s="162"/>
      <c r="D102" s="162"/>
      <c r="E102" s="163">
        <f t="shared" si="6"/>
        <v>50625</v>
      </c>
      <c r="H102" s="364"/>
      <c r="I102" s="178"/>
      <c r="J102" s="179"/>
      <c r="K102" s="179"/>
      <c r="L102" s="180"/>
      <c r="M102" s="364"/>
    </row>
    <row r="103" spans="1:13" s="156" customFormat="1" ht="13.2" customHeight="1" x14ac:dyDescent="0.2">
      <c r="A103" s="362"/>
      <c r="B103" s="161"/>
      <c r="C103" s="162"/>
      <c r="D103" s="162"/>
      <c r="E103" s="163">
        <f t="shared" si="6"/>
        <v>50625</v>
      </c>
      <c r="H103" s="364"/>
      <c r="I103" s="178"/>
      <c r="J103" s="179"/>
      <c r="K103" s="179"/>
      <c r="L103" s="180"/>
      <c r="M103" s="364"/>
    </row>
    <row r="104" spans="1:13" s="156" customFormat="1" ht="13.2" customHeight="1" x14ac:dyDescent="0.2">
      <c r="A104" s="362"/>
      <c r="B104" s="161"/>
      <c r="C104" s="162"/>
      <c r="D104" s="162"/>
      <c r="E104" s="163">
        <f t="shared" si="6"/>
        <v>50625</v>
      </c>
      <c r="H104" s="364"/>
      <c r="I104" s="178"/>
      <c r="J104" s="179"/>
      <c r="K104" s="179"/>
      <c r="L104" s="180"/>
      <c r="M104" s="364"/>
    </row>
    <row r="105" spans="1:13" s="156" customFormat="1" ht="13.2" customHeight="1" x14ac:dyDescent="0.2">
      <c r="A105" s="362"/>
      <c r="B105" s="161"/>
      <c r="C105" s="162"/>
      <c r="D105" s="162"/>
      <c r="E105" s="163">
        <f t="shared" si="6"/>
        <v>50625</v>
      </c>
      <c r="H105" s="364"/>
      <c r="I105" s="178"/>
      <c r="J105" s="179"/>
      <c r="K105" s="179"/>
      <c r="L105" s="180"/>
      <c r="M105" s="364"/>
    </row>
    <row r="106" spans="1:13" s="156" customFormat="1" ht="13.2" customHeight="1" x14ac:dyDescent="0.2">
      <c r="A106" s="362"/>
      <c r="B106" s="161"/>
      <c r="C106" s="162"/>
      <c r="D106" s="162"/>
      <c r="E106" s="163">
        <f t="shared" si="6"/>
        <v>50625</v>
      </c>
      <c r="H106" s="364"/>
      <c r="I106" s="178"/>
      <c r="J106" s="179"/>
      <c r="K106" s="179"/>
      <c r="L106" s="180"/>
      <c r="M106" s="364"/>
    </row>
    <row r="107" spans="1:13" s="156" customFormat="1" ht="13.2" customHeight="1" x14ac:dyDescent="0.2">
      <c r="A107" s="362"/>
      <c r="B107" s="161"/>
      <c r="C107" s="162"/>
      <c r="D107" s="162"/>
      <c r="E107" s="163">
        <f t="shared" si="6"/>
        <v>50625</v>
      </c>
      <c r="H107" s="364"/>
      <c r="I107" s="178"/>
      <c r="J107" s="179"/>
      <c r="K107" s="179"/>
      <c r="L107" s="180"/>
      <c r="M107" s="364"/>
    </row>
    <row r="108" spans="1:13" s="156" customFormat="1" ht="13.2" customHeight="1" x14ac:dyDescent="0.2">
      <c r="A108" s="362"/>
      <c r="B108" s="161"/>
      <c r="C108" s="162"/>
      <c r="D108" s="162"/>
      <c r="E108" s="163">
        <f t="shared" si="6"/>
        <v>50625</v>
      </c>
      <c r="H108" s="364"/>
      <c r="I108" s="178"/>
      <c r="J108" s="179"/>
      <c r="K108" s="179"/>
      <c r="L108" s="180"/>
      <c r="M108" s="364"/>
    </row>
    <row r="109" spans="1:13" s="156" customFormat="1" ht="13.2" customHeight="1" x14ac:dyDescent="0.2">
      <c r="A109" s="362"/>
      <c r="B109" s="161"/>
      <c r="C109" s="162"/>
      <c r="D109" s="162"/>
      <c r="E109" s="163">
        <f t="shared" si="6"/>
        <v>50625</v>
      </c>
      <c r="H109" s="364"/>
      <c r="I109" s="178"/>
      <c r="J109" s="179"/>
      <c r="K109" s="179"/>
      <c r="L109" s="180"/>
      <c r="M109" s="364"/>
    </row>
    <row r="110" spans="1:13" s="156" customFormat="1" ht="13.2" customHeight="1" x14ac:dyDescent="0.2">
      <c r="A110" s="362"/>
      <c r="B110" s="164"/>
      <c r="C110" s="162"/>
      <c r="D110" s="162"/>
      <c r="E110" s="163">
        <f t="shared" si="6"/>
        <v>50625</v>
      </c>
      <c r="H110" s="364"/>
      <c r="I110" s="178"/>
      <c r="J110" s="179"/>
      <c r="K110" s="179"/>
      <c r="L110" s="180"/>
      <c r="M110" s="364"/>
    </row>
    <row r="111" spans="1:13" s="156" customFormat="1" ht="13.2" customHeight="1" x14ac:dyDescent="0.2">
      <c r="A111" s="362"/>
      <c r="B111" s="161"/>
      <c r="C111" s="162"/>
      <c r="D111" s="165"/>
      <c r="E111" s="163">
        <f t="shared" si="6"/>
        <v>50625</v>
      </c>
      <c r="H111" s="364"/>
      <c r="I111" s="178"/>
      <c r="J111" s="179"/>
      <c r="K111" s="179"/>
      <c r="L111" s="180"/>
      <c r="M111" s="364"/>
    </row>
    <row r="112" spans="1:13" s="156" customFormat="1" ht="13.2" customHeight="1" x14ac:dyDescent="0.2">
      <c r="A112" s="362"/>
      <c r="B112" s="166"/>
      <c r="C112" s="167"/>
      <c r="D112" s="168"/>
      <c r="E112" s="163">
        <f t="shared" si="6"/>
        <v>50625</v>
      </c>
      <c r="H112" s="364"/>
      <c r="I112" s="178"/>
      <c r="J112" s="179"/>
      <c r="K112" s="179"/>
      <c r="L112" s="180"/>
      <c r="M112" s="175"/>
    </row>
    <row r="113" spans="1:13" s="156" customFormat="1" ht="13.2" customHeight="1" x14ac:dyDescent="0.2">
      <c r="A113" s="362"/>
      <c r="B113" s="161"/>
      <c r="C113" s="162"/>
      <c r="D113" s="162"/>
      <c r="E113" s="163">
        <f t="shared" si="6"/>
        <v>50625</v>
      </c>
      <c r="H113" s="364"/>
      <c r="I113" s="178"/>
      <c r="J113" s="179"/>
      <c r="K113" s="179"/>
      <c r="L113" s="180"/>
      <c r="M113" s="364"/>
    </row>
    <row r="114" spans="1:13" s="156" customFormat="1" ht="13.2" customHeight="1" x14ac:dyDescent="0.2">
      <c r="A114" s="362"/>
      <c r="B114" s="161"/>
      <c r="C114" s="162"/>
      <c r="D114" s="162"/>
      <c r="E114" s="163">
        <f t="shared" si="6"/>
        <v>50625</v>
      </c>
      <c r="H114" s="364"/>
      <c r="I114" s="178"/>
      <c r="J114" s="179"/>
      <c r="K114" s="179"/>
      <c r="L114" s="180"/>
      <c r="M114" s="364"/>
    </row>
    <row r="115" spans="1:13" s="156" customFormat="1" ht="13.2" customHeight="1" x14ac:dyDescent="0.2">
      <c r="A115" s="362"/>
      <c r="B115" s="161"/>
      <c r="C115" s="162"/>
      <c r="D115" s="162"/>
      <c r="E115" s="163">
        <f t="shared" si="6"/>
        <v>50625</v>
      </c>
      <c r="H115" s="364"/>
      <c r="I115" s="178"/>
      <c r="J115" s="179"/>
      <c r="K115" s="179"/>
      <c r="L115" s="180"/>
      <c r="M115" s="364"/>
    </row>
    <row r="116" spans="1:13" s="156" customFormat="1" ht="13.2" customHeight="1" x14ac:dyDescent="0.2">
      <c r="A116" s="362"/>
      <c r="B116" s="161"/>
      <c r="C116" s="162"/>
      <c r="D116" s="162"/>
      <c r="E116" s="163">
        <f t="shared" si="6"/>
        <v>50625</v>
      </c>
      <c r="H116" s="364"/>
      <c r="I116" s="178"/>
      <c r="J116" s="179"/>
      <c r="K116" s="179"/>
      <c r="L116" s="180"/>
      <c r="M116" s="364"/>
    </row>
    <row r="117" spans="1:13" s="156" customFormat="1" ht="13.2" customHeight="1" x14ac:dyDescent="0.2">
      <c r="A117" s="362"/>
      <c r="B117" s="161"/>
      <c r="C117" s="162"/>
      <c r="D117" s="162"/>
      <c r="E117" s="163">
        <f t="shared" si="6"/>
        <v>50625</v>
      </c>
      <c r="H117" s="364"/>
      <c r="I117" s="178"/>
      <c r="J117" s="179"/>
      <c r="K117" s="179"/>
      <c r="L117" s="180"/>
      <c r="M117" s="364"/>
    </row>
    <row r="118" spans="1:13" s="156" customFormat="1" ht="13.2" customHeight="1" x14ac:dyDescent="0.2">
      <c r="A118" s="362"/>
      <c r="B118" s="161"/>
      <c r="C118" s="162"/>
      <c r="D118" s="162"/>
      <c r="E118" s="163">
        <f t="shared" si="6"/>
        <v>50625</v>
      </c>
      <c r="H118" s="364"/>
      <c r="I118" s="178"/>
      <c r="J118" s="179"/>
      <c r="K118" s="179"/>
      <c r="L118" s="180"/>
      <c r="M118" s="364"/>
    </row>
    <row r="119" spans="1:13" s="156" customFormat="1" ht="13.2" customHeight="1" x14ac:dyDescent="0.2">
      <c r="A119" s="362"/>
      <c r="B119" s="161"/>
      <c r="C119" s="162"/>
      <c r="D119" s="162"/>
      <c r="E119" s="163">
        <f t="shared" si="6"/>
        <v>50625</v>
      </c>
      <c r="H119" s="364"/>
      <c r="I119" s="178"/>
      <c r="J119" s="179"/>
      <c r="K119" s="179"/>
      <c r="L119" s="180"/>
      <c r="M119" s="364"/>
    </row>
    <row r="120" spans="1:13" s="156" customFormat="1" ht="13.2" customHeight="1" x14ac:dyDescent="0.2">
      <c r="A120" s="362"/>
      <c r="B120" s="161"/>
      <c r="C120" s="162"/>
      <c r="D120" s="162"/>
      <c r="E120" s="163">
        <f t="shared" si="6"/>
        <v>50625</v>
      </c>
      <c r="H120" s="364"/>
      <c r="I120" s="178"/>
      <c r="J120" s="179"/>
      <c r="K120" s="179"/>
      <c r="L120" s="180"/>
      <c r="M120" s="364"/>
    </row>
    <row r="121" spans="1:13" s="156" customFormat="1" ht="13.2" customHeight="1" x14ac:dyDescent="0.2">
      <c r="A121" s="362"/>
      <c r="B121" s="161"/>
      <c r="C121" s="162"/>
      <c r="D121" s="162"/>
      <c r="E121" s="163">
        <f t="shared" si="6"/>
        <v>50625</v>
      </c>
      <c r="H121" s="364"/>
      <c r="I121" s="178"/>
      <c r="J121" s="179"/>
      <c r="K121" s="179"/>
      <c r="L121" s="180"/>
      <c r="M121" s="364"/>
    </row>
    <row r="122" spans="1:13" s="156" customFormat="1" ht="13.2" customHeight="1" x14ac:dyDescent="0.2">
      <c r="A122" s="362"/>
      <c r="B122" s="161"/>
      <c r="C122" s="162"/>
      <c r="D122" s="162"/>
      <c r="E122" s="163">
        <f t="shared" si="6"/>
        <v>50625</v>
      </c>
      <c r="H122" s="364"/>
      <c r="I122" s="178"/>
      <c r="J122" s="179"/>
      <c r="K122" s="179"/>
      <c r="L122" s="180"/>
      <c r="M122" s="364"/>
    </row>
    <row r="123" spans="1:13" s="156" customFormat="1" ht="13.2" customHeight="1" x14ac:dyDescent="0.2">
      <c r="A123" s="362"/>
      <c r="B123" s="161"/>
      <c r="C123" s="162"/>
      <c r="D123" s="162"/>
      <c r="E123" s="163">
        <f t="shared" si="6"/>
        <v>50625</v>
      </c>
      <c r="H123" s="364"/>
      <c r="I123" s="178"/>
      <c r="J123" s="179"/>
      <c r="K123" s="179"/>
      <c r="L123" s="180"/>
      <c r="M123" s="364"/>
    </row>
    <row r="124" spans="1:13" s="156" customFormat="1" ht="13.2" customHeight="1" x14ac:dyDescent="0.2">
      <c r="A124" s="362"/>
      <c r="B124" s="161"/>
      <c r="C124" s="162"/>
      <c r="D124" s="162"/>
      <c r="E124" s="163">
        <f t="shared" si="6"/>
        <v>50625</v>
      </c>
      <c r="H124" s="364"/>
      <c r="I124" s="178"/>
      <c r="J124" s="179"/>
      <c r="K124" s="179"/>
      <c r="L124" s="180"/>
      <c r="M124" s="364"/>
    </row>
    <row r="125" spans="1:13" s="156" customFormat="1" ht="13.2" customHeight="1" x14ac:dyDescent="0.2">
      <c r="A125" s="362"/>
      <c r="B125" s="161"/>
      <c r="C125" s="162"/>
      <c r="D125" s="162"/>
      <c r="E125" s="163">
        <f t="shared" si="6"/>
        <v>50625</v>
      </c>
      <c r="H125" s="364"/>
      <c r="I125" s="178"/>
      <c r="J125" s="179"/>
      <c r="K125" s="179"/>
      <c r="L125" s="180"/>
      <c r="M125" s="364"/>
    </row>
    <row r="126" spans="1:13" s="156" customFormat="1" ht="13.2" customHeight="1" x14ac:dyDescent="0.2">
      <c r="A126" s="362"/>
      <c r="B126" s="164"/>
      <c r="C126" s="162"/>
      <c r="D126" s="162"/>
      <c r="E126" s="163">
        <f t="shared" si="6"/>
        <v>50625</v>
      </c>
      <c r="H126" s="364"/>
      <c r="I126" s="178"/>
      <c r="J126" s="179"/>
      <c r="K126" s="179"/>
      <c r="L126" s="180"/>
      <c r="M126" s="364"/>
    </row>
    <row r="127" spans="1:13" s="156" customFormat="1" ht="13.2" customHeight="1" x14ac:dyDescent="0.2">
      <c r="A127" s="362"/>
      <c r="B127" s="161"/>
      <c r="C127" s="162"/>
      <c r="D127" s="165"/>
      <c r="E127" s="163">
        <f t="shared" si="6"/>
        <v>50625</v>
      </c>
      <c r="H127" s="364"/>
      <c r="I127" s="178"/>
      <c r="J127" s="179"/>
      <c r="K127" s="179"/>
      <c r="L127" s="180"/>
      <c r="M127" s="364"/>
    </row>
    <row r="128" spans="1:13" s="156" customFormat="1" ht="13.2" customHeight="1" x14ac:dyDescent="0.2">
      <c r="A128" s="362"/>
      <c r="B128" s="169"/>
      <c r="C128" s="167"/>
      <c r="D128" s="168"/>
      <c r="E128" s="163">
        <f t="shared" si="6"/>
        <v>50625</v>
      </c>
      <c r="H128" s="364"/>
      <c r="I128" s="178"/>
      <c r="J128" s="179"/>
      <c r="K128" s="179"/>
      <c r="L128" s="180"/>
      <c r="M128" s="364"/>
    </row>
    <row r="129" spans="1:13" s="156" customFormat="1" ht="13.2" customHeight="1" x14ac:dyDescent="0.2">
      <c r="A129" s="362"/>
      <c r="B129" s="161"/>
      <c r="C129" s="162"/>
      <c r="D129" s="162"/>
      <c r="E129" s="163">
        <f t="shared" si="6"/>
        <v>50625</v>
      </c>
      <c r="H129" s="364"/>
      <c r="I129" s="178"/>
      <c r="J129" s="179"/>
      <c r="K129" s="179"/>
      <c r="L129" s="180"/>
      <c r="M129" s="364"/>
    </row>
    <row r="130" spans="1:13" s="156" customFormat="1" ht="13.2" customHeight="1" x14ac:dyDescent="0.2">
      <c r="A130" s="362"/>
      <c r="B130" s="164"/>
      <c r="C130" s="162"/>
      <c r="D130" s="162"/>
      <c r="E130" s="163">
        <f t="shared" si="6"/>
        <v>50625</v>
      </c>
      <c r="H130" s="364"/>
      <c r="I130" s="181"/>
      <c r="J130" s="179"/>
      <c r="K130" s="179"/>
      <c r="L130" s="180"/>
      <c r="M130" s="364"/>
    </row>
    <row r="131" spans="1:13" s="156" customFormat="1" ht="13.2" customHeight="1" x14ac:dyDescent="0.2">
      <c r="A131" s="362"/>
      <c r="B131" s="161"/>
      <c r="C131" s="162"/>
      <c r="D131" s="165"/>
      <c r="E131" s="163">
        <f t="shared" si="6"/>
        <v>50625</v>
      </c>
      <c r="H131" s="364"/>
      <c r="I131" s="178"/>
      <c r="J131" s="179"/>
      <c r="K131" s="182"/>
      <c r="L131" s="180"/>
      <c r="M131" s="364"/>
    </row>
    <row r="132" spans="1:13" s="156" customFormat="1" ht="13.2" customHeight="1" x14ac:dyDescent="0.2">
      <c r="A132" s="362"/>
      <c r="B132" s="169"/>
      <c r="C132" s="167"/>
      <c r="D132" s="168"/>
      <c r="E132" s="163">
        <f t="shared" si="6"/>
        <v>50625</v>
      </c>
      <c r="H132" s="364"/>
      <c r="I132" s="175"/>
      <c r="J132" s="179"/>
      <c r="K132" s="182"/>
      <c r="L132" s="180"/>
      <c r="M132" s="364"/>
    </row>
    <row r="133" spans="1:13" s="156" customFormat="1" ht="13.2" customHeight="1" x14ac:dyDescent="0.2">
      <c r="A133" s="362"/>
      <c r="B133" s="161"/>
      <c r="C133" s="162"/>
      <c r="D133" s="162"/>
      <c r="E133" s="163">
        <f t="shared" si="6"/>
        <v>50625</v>
      </c>
      <c r="H133" s="175"/>
      <c r="I133" s="175"/>
      <c r="J133" s="179"/>
      <c r="K133" s="182"/>
      <c r="L133" s="180"/>
      <c r="M133" s="364"/>
    </row>
    <row r="134" spans="1:13" s="156" customFormat="1" ht="13.2" customHeight="1" x14ac:dyDescent="0.2">
      <c r="A134" s="363"/>
      <c r="B134" s="170"/>
      <c r="C134" s="171">
        <f>SUM(C90:C133)</f>
        <v>80000</v>
      </c>
      <c r="D134" s="172">
        <f>SUM(D90:D133)</f>
        <v>29375</v>
      </c>
      <c r="E134" s="173">
        <f t="shared" ref="E134" si="7">SUM(C134-D134)</f>
        <v>50625</v>
      </c>
      <c r="H134" s="364"/>
      <c r="I134" s="176"/>
      <c r="J134" s="177"/>
      <c r="K134" s="177"/>
      <c r="L134" s="177"/>
      <c r="M134" s="364"/>
    </row>
    <row r="135" spans="1:13" s="156" customFormat="1" ht="13.2" customHeight="1" x14ac:dyDescent="0.2">
      <c r="H135" s="364"/>
      <c r="I135" s="178"/>
      <c r="J135" s="179"/>
      <c r="K135" s="179"/>
      <c r="L135" s="180"/>
      <c r="M135" s="364"/>
    </row>
    <row r="136" spans="1:13" s="156" customFormat="1" ht="13.2" customHeight="1" x14ac:dyDescent="0.2">
      <c r="H136" s="364"/>
      <c r="I136" s="178"/>
      <c r="J136" s="179"/>
      <c r="K136" s="179"/>
      <c r="L136" s="180"/>
      <c r="M136" s="364"/>
    </row>
    <row r="137" spans="1:13" s="156" customFormat="1" ht="13.2" customHeight="1" x14ac:dyDescent="0.2">
      <c r="H137" s="364"/>
      <c r="I137" s="178"/>
      <c r="J137" s="179"/>
      <c r="K137" s="179"/>
      <c r="L137" s="180"/>
    </row>
    <row r="138" spans="1:13" s="156" customFormat="1" ht="13.2" customHeight="1" x14ac:dyDescent="0.2">
      <c r="H138" s="364"/>
      <c r="I138" s="178"/>
      <c r="J138" s="179"/>
      <c r="K138" s="179"/>
      <c r="L138" s="180"/>
    </row>
    <row r="139" spans="1:13" s="156" customFormat="1" ht="13.2" customHeight="1" x14ac:dyDescent="0.2">
      <c r="H139" s="364"/>
      <c r="I139" s="178"/>
      <c r="J139" s="179"/>
      <c r="K139" s="179"/>
      <c r="L139" s="180"/>
    </row>
    <row r="140" spans="1:13" s="156" customFormat="1" ht="13.2" customHeight="1" x14ac:dyDescent="0.2">
      <c r="H140" s="364"/>
      <c r="I140" s="178"/>
      <c r="J140" s="179"/>
      <c r="K140" s="179"/>
      <c r="L140" s="180"/>
    </row>
    <row r="141" spans="1:13" s="156" customFormat="1" ht="13.2" customHeight="1" x14ac:dyDescent="0.2">
      <c r="A141" s="157" t="s">
        <v>81</v>
      </c>
      <c r="B141" s="158"/>
      <c r="C141" s="159" t="s">
        <v>83</v>
      </c>
      <c r="D141" s="159" t="s">
        <v>84</v>
      </c>
      <c r="E141" s="160" t="s">
        <v>85</v>
      </c>
      <c r="H141" s="364"/>
      <c r="I141" s="178"/>
      <c r="J141" s="179"/>
      <c r="K141" s="179"/>
      <c r="L141" s="180"/>
    </row>
    <row r="142" spans="1:13" s="156" customFormat="1" ht="13.2" customHeight="1" x14ac:dyDescent="0.2">
      <c r="A142" s="361" t="s">
        <v>65</v>
      </c>
      <c r="B142" s="161" t="s">
        <v>11</v>
      </c>
      <c r="C142" s="162">
        <v>80000</v>
      </c>
      <c r="D142" s="162"/>
      <c r="E142" s="163">
        <f>C142-D142</f>
        <v>80000</v>
      </c>
      <c r="H142" s="364"/>
      <c r="I142" s="178"/>
      <c r="J142" s="179"/>
      <c r="K142" s="179"/>
      <c r="L142" s="180"/>
    </row>
    <row r="143" spans="1:13" s="156" customFormat="1" ht="13.2" customHeight="1" x14ac:dyDescent="0.2">
      <c r="A143" s="362"/>
      <c r="B143" s="161"/>
      <c r="C143" s="162"/>
      <c r="D143" s="162">
        <v>40000</v>
      </c>
      <c r="E143" s="163">
        <f>SUM(E142-D143+C143)</f>
        <v>40000</v>
      </c>
      <c r="H143" s="364"/>
      <c r="I143" s="178"/>
      <c r="J143" s="179"/>
      <c r="K143" s="179"/>
      <c r="L143" s="180"/>
    </row>
    <row r="144" spans="1:13" s="156" customFormat="1" ht="13.2" customHeight="1" x14ac:dyDescent="0.2">
      <c r="A144" s="362"/>
      <c r="B144" s="161"/>
      <c r="C144" s="162"/>
      <c r="D144" s="162"/>
      <c r="E144" s="163">
        <f>SUM(E143-D144+C144)</f>
        <v>40000</v>
      </c>
      <c r="H144" s="364"/>
      <c r="I144" s="178"/>
      <c r="J144" s="179"/>
      <c r="K144" s="179"/>
      <c r="L144" s="180"/>
    </row>
    <row r="145" spans="1:13" s="156" customFormat="1" ht="13.2" customHeight="1" x14ac:dyDescent="0.2">
      <c r="A145" s="362"/>
      <c r="B145" s="161"/>
      <c r="C145" s="162"/>
      <c r="D145" s="162"/>
      <c r="E145" s="163">
        <f t="shared" ref="E145:E150" si="8">SUM(E144-D145+C145)</f>
        <v>40000</v>
      </c>
      <c r="H145" s="364"/>
      <c r="I145" s="178"/>
      <c r="J145" s="179"/>
      <c r="K145" s="179"/>
      <c r="L145" s="180"/>
    </row>
    <row r="146" spans="1:13" s="156" customFormat="1" ht="13.2" customHeight="1" x14ac:dyDescent="0.2">
      <c r="A146" s="362"/>
      <c r="B146" s="161"/>
      <c r="C146" s="162"/>
      <c r="D146" s="162"/>
      <c r="E146" s="163">
        <f t="shared" si="8"/>
        <v>40000</v>
      </c>
      <c r="H146" s="364"/>
      <c r="I146" s="178"/>
      <c r="J146" s="179"/>
      <c r="K146" s="179"/>
      <c r="L146" s="180"/>
    </row>
    <row r="147" spans="1:13" s="156" customFormat="1" ht="13.2" customHeight="1" x14ac:dyDescent="0.2">
      <c r="A147" s="362"/>
      <c r="B147" s="161"/>
      <c r="C147" s="162"/>
      <c r="D147" s="162"/>
      <c r="E147" s="163">
        <f t="shared" si="8"/>
        <v>40000</v>
      </c>
      <c r="H147" s="364"/>
      <c r="I147" s="178"/>
      <c r="J147" s="179"/>
      <c r="K147" s="179"/>
      <c r="L147" s="180"/>
    </row>
    <row r="148" spans="1:13" s="156" customFormat="1" ht="13.2" customHeight="1" x14ac:dyDescent="0.2">
      <c r="A148" s="362"/>
      <c r="B148" s="161"/>
      <c r="C148" s="162"/>
      <c r="D148" s="162"/>
      <c r="E148" s="163">
        <f t="shared" si="8"/>
        <v>40000</v>
      </c>
      <c r="H148" s="364"/>
      <c r="I148" s="178"/>
      <c r="J148" s="179"/>
      <c r="K148" s="179"/>
      <c r="L148" s="180"/>
    </row>
    <row r="149" spans="1:13" s="156" customFormat="1" ht="13.2" customHeight="1" x14ac:dyDescent="0.2">
      <c r="A149" s="362"/>
      <c r="B149" s="161"/>
      <c r="C149" s="162"/>
      <c r="D149" s="162"/>
      <c r="E149" s="163">
        <f t="shared" si="8"/>
        <v>40000</v>
      </c>
      <c r="H149" s="364"/>
      <c r="I149" s="178"/>
      <c r="J149" s="179"/>
      <c r="K149" s="179"/>
      <c r="L149" s="180"/>
      <c r="M149" s="184"/>
    </row>
    <row r="150" spans="1:13" s="156" customFormat="1" ht="13.2" customHeight="1" x14ac:dyDescent="0.2">
      <c r="A150" s="362"/>
      <c r="B150" s="161"/>
      <c r="C150" s="162"/>
      <c r="D150" s="162"/>
      <c r="E150" s="163">
        <f t="shared" si="8"/>
        <v>40000</v>
      </c>
      <c r="H150" s="364"/>
      <c r="I150" s="178"/>
      <c r="J150" s="179"/>
      <c r="K150" s="179"/>
      <c r="L150" s="180"/>
      <c r="M150" s="184"/>
    </row>
    <row r="151" spans="1:13" s="156" customFormat="1" ht="13.2" customHeight="1" x14ac:dyDescent="0.2">
      <c r="A151" s="362"/>
      <c r="B151" s="161"/>
      <c r="C151" s="162"/>
      <c r="D151" s="162"/>
      <c r="E151" s="163">
        <f t="shared" ref="E151:E173" si="9">SUM(E150-D151)</f>
        <v>40000</v>
      </c>
      <c r="H151" s="364"/>
      <c r="I151" s="178"/>
      <c r="J151" s="179"/>
      <c r="K151" s="179"/>
      <c r="L151" s="180"/>
      <c r="M151" s="184"/>
    </row>
    <row r="152" spans="1:13" s="156" customFormat="1" ht="13.2" customHeight="1" x14ac:dyDescent="0.2">
      <c r="A152" s="362"/>
      <c r="B152" s="161"/>
      <c r="C152" s="162"/>
      <c r="D152" s="162"/>
      <c r="E152" s="163">
        <f t="shared" si="9"/>
        <v>40000</v>
      </c>
      <c r="H152" s="364"/>
      <c r="I152" s="178"/>
      <c r="J152" s="179"/>
      <c r="K152" s="179"/>
      <c r="L152" s="180"/>
      <c r="M152" s="184"/>
    </row>
    <row r="153" spans="1:13" s="156" customFormat="1" ht="13.2" customHeight="1" x14ac:dyDescent="0.2">
      <c r="A153" s="362"/>
      <c r="B153" s="161"/>
      <c r="C153" s="162"/>
      <c r="D153" s="162"/>
      <c r="E153" s="163">
        <f t="shared" si="9"/>
        <v>40000</v>
      </c>
      <c r="H153" s="364"/>
      <c r="I153" s="178"/>
      <c r="J153" s="179"/>
      <c r="K153" s="179"/>
      <c r="L153" s="180"/>
      <c r="M153" s="184"/>
    </row>
    <row r="154" spans="1:13" s="156" customFormat="1" ht="13.2" customHeight="1" x14ac:dyDescent="0.2">
      <c r="A154" s="362"/>
      <c r="B154" s="161"/>
      <c r="C154" s="162"/>
      <c r="D154" s="162"/>
      <c r="E154" s="163">
        <f t="shared" si="9"/>
        <v>40000</v>
      </c>
      <c r="H154" s="364"/>
      <c r="I154" s="178"/>
      <c r="J154" s="179"/>
      <c r="K154" s="179"/>
      <c r="L154" s="180"/>
      <c r="M154" s="184"/>
    </row>
    <row r="155" spans="1:13" s="156" customFormat="1" ht="13.2" customHeight="1" x14ac:dyDescent="0.2">
      <c r="A155" s="362"/>
      <c r="B155" s="161"/>
      <c r="C155" s="162"/>
      <c r="D155" s="162"/>
      <c r="E155" s="163">
        <f t="shared" si="9"/>
        <v>40000</v>
      </c>
      <c r="H155" s="364"/>
      <c r="I155" s="181"/>
      <c r="J155" s="179"/>
      <c r="K155" s="179"/>
      <c r="L155" s="180"/>
      <c r="M155" s="184"/>
    </row>
    <row r="156" spans="1:13" x14ac:dyDescent="0.2">
      <c r="A156" s="362"/>
      <c r="B156" s="161"/>
      <c r="C156" s="162"/>
      <c r="D156" s="162"/>
      <c r="E156" s="163">
        <f t="shared" si="9"/>
        <v>40000</v>
      </c>
      <c r="H156" s="364"/>
      <c r="I156" s="178"/>
      <c r="J156" s="179"/>
      <c r="K156" s="182"/>
      <c r="L156" s="180"/>
      <c r="M156" s="184"/>
    </row>
    <row r="157" spans="1:13" x14ac:dyDescent="0.2">
      <c r="A157" s="362"/>
      <c r="B157" s="161"/>
      <c r="C157" s="162"/>
      <c r="D157" s="162"/>
      <c r="E157" s="163">
        <f t="shared" si="9"/>
        <v>40000</v>
      </c>
      <c r="H157" s="364"/>
      <c r="I157" s="175"/>
      <c r="J157" s="179"/>
      <c r="K157" s="182"/>
      <c r="L157" s="180"/>
      <c r="M157" s="184"/>
    </row>
    <row r="158" spans="1:13" x14ac:dyDescent="0.2">
      <c r="A158" s="362"/>
      <c r="B158" s="161"/>
      <c r="C158" s="162"/>
      <c r="D158" s="162"/>
      <c r="E158" s="163">
        <f t="shared" si="9"/>
        <v>40000</v>
      </c>
      <c r="H158" s="175"/>
      <c r="I158" s="175"/>
      <c r="J158" s="179"/>
      <c r="K158" s="182"/>
      <c r="L158" s="180"/>
      <c r="M158" s="184"/>
    </row>
    <row r="159" spans="1:13" x14ac:dyDescent="0.2">
      <c r="A159" s="362"/>
      <c r="B159" s="161"/>
      <c r="C159" s="162"/>
      <c r="D159" s="162"/>
      <c r="E159" s="163">
        <f t="shared" si="9"/>
        <v>40000</v>
      </c>
      <c r="H159" s="175"/>
      <c r="I159" s="178"/>
      <c r="J159" s="179"/>
      <c r="K159" s="179"/>
      <c r="L159" s="180"/>
      <c r="M159" s="184"/>
    </row>
    <row r="160" spans="1:13" x14ac:dyDescent="0.2">
      <c r="A160" s="362"/>
      <c r="B160" s="161"/>
      <c r="C160" s="162"/>
      <c r="D160" s="162"/>
      <c r="E160" s="163">
        <f t="shared" si="9"/>
        <v>40000</v>
      </c>
      <c r="H160" s="183"/>
      <c r="I160" s="176"/>
      <c r="J160" s="177"/>
      <c r="K160" s="177"/>
      <c r="L160" s="177"/>
      <c r="M160" s="184"/>
    </row>
    <row r="161" spans="1:13" x14ac:dyDescent="0.2">
      <c r="A161" s="362"/>
      <c r="B161" s="161"/>
      <c r="C161" s="162"/>
      <c r="D161" s="162"/>
      <c r="E161" s="163">
        <f t="shared" si="9"/>
        <v>40000</v>
      </c>
      <c r="H161" s="364"/>
      <c r="I161" s="178"/>
      <c r="J161" s="179"/>
      <c r="K161" s="179"/>
      <c r="L161" s="180"/>
      <c r="M161" s="184"/>
    </row>
    <row r="162" spans="1:13" x14ac:dyDescent="0.2">
      <c r="A162" s="362"/>
      <c r="B162" s="164"/>
      <c r="C162" s="162"/>
      <c r="D162" s="162"/>
      <c r="E162" s="163">
        <f t="shared" si="9"/>
        <v>40000</v>
      </c>
      <c r="H162" s="364"/>
      <c r="I162" s="178"/>
      <c r="J162" s="179"/>
      <c r="K162" s="179"/>
      <c r="L162" s="180"/>
      <c r="M162" s="184"/>
    </row>
    <row r="163" spans="1:13" x14ac:dyDescent="0.2">
      <c r="A163" s="362"/>
      <c r="B163" s="161"/>
      <c r="C163" s="162"/>
      <c r="D163" s="165"/>
      <c r="E163" s="163">
        <f t="shared" si="9"/>
        <v>40000</v>
      </c>
      <c r="H163" s="364"/>
      <c r="I163" s="178"/>
      <c r="J163" s="179"/>
      <c r="K163" s="179"/>
      <c r="L163" s="180"/>
      <c r="M163" s="184"/>
    </row>
    <row r="164" spans="1:13" x14ac:dyDescent="0.2">
      <c r="A164" s="362"/>
      <c r="B164" s="166"/>
      <c r="C164" s="167"/>
      <c r="D164" s="168"/>
      <c r="E164" s="163">
        <f t="shared" si="9"/>
        <v>40000</v>
      </c>
      <c r="H164" s="364"/>
      <c r="I164" s="178"/>
      <c r="J164" s="179"/>
      <c r="K164" s="179"/>
      <c r="L164" s="180"/>
      <c r="M164" s="184"/>
    </row>
    <row r="165" spans="1:13" x14ac:dyDescent="0.2">
      <c r="A165" s="362"/>
      <c r="B165" s="161"/>
      <c r="C165" s="162"/>
      <c r="D165" s="162"/>
      <c r="E165" s="163">
        <f t="shared" si="9"/>
        <v>40000</v>
      </c>
      <c r="H165" s="364"/>
      <c r="I165" s="178"/>
      <c r="J165" s="179"/>
      <c r="K165" s="179"/>
      <c r="L165" s="180"/>
      <c r="M165" s="184"/>
    </row>
    <row r="166" spans="1:13" x14ac:dyDescent="0.2">
      <c r="A166" s="362"/>
      <c r="B166" s="164"/>
      <c r="C166" s="162"/>
      <c r="D166" s="162"/>
      <c r="E166" s="163">
        <f t="shared" si="9"/>
        <v>40000</v>
      </c>
      <c r="H166" s="364"/>
      <c r="I166" s="178"/>
      <c r="J166" s="179"/>
      <c r="K166" s="179"/>
      <c r="L166" s="180"/>
      <c r="M166" s="184"/>
    </row>
    <row r="167" spans="1:13" x14ac:dyDescent="0.2">
      <c r="A167" s="362"/>
      <c r="B167" s="161"/>
      <c r="C167" s="162"/>
      <c r="D167" s="165"/>
      <c r="E167" s="163">
        <f t="shared" si="9"/>
        <v>40000</v>
      </c>
      <c r="H167" s="364"/>
      <c r="I167" s="178"/>
      <c r="J167" s="179"/>
      <c r="K167" s="179"/>
      <c r="L167" s="180"/>
      <c r="M167" s="184"/>
    </row>
    <row r="168" spans="1:13" x14ac:dyDescent="0.2">
      <c r="A168" s="362"/>
      <c r="B168" s="169"/>
      <c r="C168" s="167"/>
      <c r="D168" s="168"/>
      <c r="E168" s="163">
        <f t="shared" si="9"/>
        <v>40000</v>
      </c>
      <c r="H168" s="364"/>
      <c r="I168" s="178"/>
      <c r="J168" s="179"/>
      <c r="K168" s="179"/>
      <c r="L168" s="180"/>
      <c r="M168" s="184"/>
    </row>
    <row r="169" spans="1:13" x14ac:dyDescent="0.2">
      <c r="A169" s="362"/>
      <c r="B169" s="161"/>
      <c r="C169" s="162"/>
      <c r="D169" s="162"/>
      <c r="E169" s="163">
        <f t="shared" si="9"/>
        <v>40000</v>
      </c>
      <c r="H169" s="364"/>
      <c r="I169" s="178"/>
      <c r="J169" s="179"/>
      <c r="K169" s="179"/>
      <c r="L169" s="180"/>
      <c r="M169" s="184"/>
    </row>
    <row r="170" spans="1:13" x14ac:dyDescent="0.2">
      <c r="A170" s="362"/>
      <c r="B170" s="164"/>
      <c r="C170" s="162"/>
      <c r="D170" s="162"/>
      <c r="E170" s="163">
        <f t="shared" si="9"/>
        <v>40000</v>
      </c>
      <c r="H170" s="364"/>
      <c r="I170" s="178"/>
      <c r="J170" s="179"/>
      <c r="K170" s="179"/>
      <c r="L170" s="180"/>
      <c r="M170" s="184"/>
    </row>
    <row r="171" spans="1:13" x14ac:dyDescent="0.2">
      <c r="A171" s="362"/>
      <c r="B171" s="161"/>
      <c r="C171" s="162"/>
      <c r="D171" s="165"/>
      <c r="E171" s="163">
        <f t="shared" si="9"/>
        <v>40000</v>
      </c>
      <c r="H171" s="364"/>
      <c r="I171" s="178"/>
      <c r="J171" s="179"/>
      <c r="K171" s="179"/>
      <c r="L171" s="180"/>
      <c r="M171" s="184"/>
    </row>
    <row r="172" spans="1:13" x14ac:dyDescent="0.2">
      <c r="A172" s="362"/>
      <c r="B172" s="169"/>
      <c r="C172" s="167"/>
      <c r="D172" s="168"/>
      <c r="E172" s="163">
        <f t="shared" si="9"/>
        <v>40000</v>
      </c>
      <c r="H172" s="364"/>
      <c r="I172" s="178"/>
      <c r="J172" s="179"/>
      <c r="K172" s="179"/>
      <c r="L172" s="180"/>
      <c r="M172" s="184"/>
    </row>
    <row r="173" spans="1:13" x14ac:dyDescent="0.2">
      <c r="A173" s="362"/>
      <c r="B173" s="161"/>
      <c r="C173" s="162"/>
      <c r="D173" s="162"/>
      <c r="E173" s="163">
        <f t="shared" si="9"/>
        <v>40000</v>
      </c>
      <c r="H173" s="364"/>
      <c r="I173" s="178"/>
      <c r="J173" s="179"/>
      <c r="K173" s="179"/>
      <c r="L173" s="180"/>
      <c r="M173" s="184"/>
    </row>
    <row r="174" spans="1:13" x14ac:dyDescent="0.2">
      <c r="A174" s="363"/>
      <c r="B174" s="170"/>
      <c r="C174" s="171">
        <f>SUM(C142:C173)</f>
        <v>80000</v>
      </c>
      <c r="D174" s="172">
        <f>SUM(D142:D173)</f>
        <v>40000</v>
      </c>
      <c r="E174" s="173">
        <f t="shared" ref="E174" si="10">SUM(C174-D174)</f>
        <v>40000</v>
      </c>
      <c r="H174" s="364"/>
      <c r="I174" s="178"/>
      <c r="J174" s="179"/>
      <c r="K174" s="179"/>
      <c r="L174" s="180"/>
      <c r="M174" s="184"/>
    </row>
    <row r="175" spans="1:13" x14ac:dyDescent="0.2">
      <c r="H175" s="364"/>
      <c r="I175" s="178"/>
      <c r="J175" s="179"/>
      <c r="K175" s="179"/>
      <c r="L175" s="180"/>
      <c r="M175" s="184"/>
    </row>
    <row r="176" spans="1:13" x14ac:dyDescent="0.2">
      <c r="H176" s="364"/>
      <c r="I176" s="178"/>
      <c r="J176" s="179"/>
      <c r="K176" s="179"/>
      <c r="L176" s="180"/>
      <c r="M176" s="184"/>
    </row>
    <row r="177" spans="1:13" x14ac:dyDescent="0.2">
      <c r="H177" s="364"/>
      <c r="I177" s="178"/>
      <c r="J177" s="179"/>
      <c r="K177" s="179"/>
      <c r="L177" s="180"/>
      <c r="M177" s="184"/>
    </row>
    <row r="178" spans="1:13" x14ac:dyDescent="0.2">
      <c r="H178" s="364"/>
      <c r="I178" s="178"/>
      <c r="J178" s="179"/>
      <c r="K178" s="179"/>
      <c r="L178" s="180"/>
      <c r="M178" s="184"/>
    </row>
    <row r="179" spans="1:13" x14ac:dyDescent="0.2">
      <c r="H179" s="364"/>
      <c r="I179" s="178"/>
      <c r="J179" s="179"/>
      <c r="K179" s="179"/>
      <c r="L179" s="180"/>
      <c r="M179" s="184"/>
    </row>
    <row r="180" spans="1:13" x14ac:dyDescent="0.2">
      <c r="H180" s="364"/>
      <c r="I180" s="178"/>
      <c r="J180" s="179"/>
      <c r="K180" s="179"/>
      <c r="L180" s="180"/>
      <c r="M180" s="184"/>
    </row>
    <row r="181" spans="1:13" x14ac:dyDescent="0.2">
      <c r="A181" s="157" t="s">
        <v>81</v>
      </c>
      <c r="B181" s="158"/>
      <c r="C181" s="159" t="s">
        <v>83</v>
      </c>
      <c r="D181" s="159" t="s">
        <v>84</v>
      </c>
      <c r="E181" s="160" t="s">
        <v>85</v>
      </c>
      <c r="H181" s="364"/>
      <c r="I181" s="181"/>
      <c r="J181" s="179"/>
      <c r="K181" s="179"/>
      <c r="L181" s="180"/>
      <c r="M181" s="184"/>
    </row>
    <row r="182" spans="1:13" x14ac:dyDescent="0.2">
      <c r="A182" s="361" t="s">
        <v>66</v>
      </c>
      <c r="B182" s="161" t="s">
        <v>11</v>
      </c>
      <c r="C182" s="162">
        <v>80000</v>
      </c>
      <c r="D182" s="162"/>
      <c r="E182" s="163">
        <f>C182-D182</f>
        <v>80000</v>
      </c>
      <c r="H182" s="364"/>
      <c r="I182" s="178"/>
      <c r="J182" s="179"/>
      <c r="K182" s="182"/>
      <c r="L182" s="180"/>
      <c r="M182" s="184"/>
    </row>
    <row r="183" spans="1:13" x14ac:dyDescent="0.2">
      <c r="A183" s="362"/>
      <c r="B183" s="161"/>
      <c r="C183" s="162"/>
      <c r="D183" s="162">
        <v>9383</v>
      </c>
      <c r="E183" s="163">
        <f>SUM(E182-D183+C183)</f>
        <v>70617</v>
      </c>
      <c r="H183" s="364"/>
      <c r="I183" s="175"/>
      <c r="J183" s="179"/>
      <c r="K183" s="182"/>
      <c r="L183" s="180"/>
      <c r="M183" s="184"/>
    </row>
    <row r="184" spans="1:13" x14ac:dyDescent="0.2">
      <c r="A184" s="362"/>
      <c r="B184" s="161"/>
      <c r="C184" s="162"/>
      <c r="D184" s="162">
        <v>11704</v>
      </c>
      <c r="E184" s="163">
        <f>SUM(E183-D184+C184)</f>
        <v>58913</v>
      </c>
      <c r="H184" s="175"/>
      <c r="I184" s="175"/>
      <c r="J184" s="179"/>
      <c r="K184" s="182"/>
      <c r="L184" s="180"/>
      <c r="M184" s="184"/>
    </row>
    <row r="185" spans="1:13" x14ac:dyDescent="0.2">
      <c r="A185" s="362"/>
      <c r="B185" s="161"/>
      <c r="C185" s="162"/>
      <c r="D185" s="162">
        <v>6087</v>
      </c>
      <c r="E185" s="163">
        <f t="shared" ref="E185:E213" si="11">SUM(E184-D185)</f>
        <v>52826</v>
      </c>
      <c r="H185" s="174"/>
      <c r="I185" s="176"/>
      <c r="J185" s="177"/>
      <c r="K185" s="177"/>
      <c r="L185" s="177"/>
      <c r="M185" s="184"/>
    </row>
    <row r="186" spans="1:13" x14ac:dyDescent="0.2">
      <c r="A186" s="362"/>
      <c r="B186" s="161"/>
      <c r="C186" s="162"/>
      <c r="D186" s="162">
        <v>3345</v>
      </c>
      <c r="E186" s="163">
        <f t="shared" si="11"/>
        <v>49481</v>
      </c>
      <c r="H186" s="364"/>
      <c r="I186" s="178"/>
      <c r="J186" s="179"/>
      <c r="K186" s="179"/>
      <c r="L186" s="180"/>
      <c r="M186" s="184"/>
    </row>
    <row r="187" spans="1:13" x14ac:dyDescent="0.2">
      <c r="A187" s="362"/>
      <c r="B187" s="161"/>
      <c r="C187" s="162"/>
      <c r="D187" s="162">
        <v>8250</v>
      </c>
      <c r="E187" s="163">
        <f t="shared" si="11"/>
        <v>41231</v>
      </c>
      <c r="H187" s="364"/>
      <c r="I187" s="178"/>
      <c r="J187" s="179"/>
      <c r="K187" s="179"/>
      <c r="L187" s="180"/>
      <c r="M187" s="184"/>
    </row>
    <row r="188" spans="1:13" x14ac:dyDescent="0.2">
      <c r="A188" s="362"/>
      <c r="B188" s="161"/>
      <c r="C188" s="162"/>
      <c r="D188" s="162">
        <v>34650</v>
      </c>
      <c r="E188" s="163">
        <f t="shared" si="11"/>
        <v>6581</v>
      </c>
      <c r="H188" s="364"/>
      <c r="I188" s="178"/>
      <c r="J188" s="179"/>
      <c r="K188" s="179"/>
      <c r="L188" s="180"/>
      <c r="M188" s="184"/>
    </row>
    <row r="189" spans="1:13" x14ac:dyDescent="0.2">
      <c r="A189" s="362"/>
      <c r="B189" s="161"/>
      <c r="C189" s="162"/>
      <c r="D189" s="162">
        <v>330</v>
      </c>
      <c r="E189" s="163">
        <f t="shared" si="11"/>
        <v>6251</v>
      </c>
      <c r="H189" s="364"/>
      <c r="I189" s="178"/>
      <c r="J189" s="179"/>
      <c r="K189" s="179"/>
      <c r="L189" s="180"/>
      <c r="M189" s="184"/>
    </row>
    <row r="190" spans="1:13" x14ac:dyDescent="0.2">
      <c r="A190" s="362"/>
      <c r="B190" s="161"/>
      <c r="C190" s="162"/>
      <c r="D190" s="162"/>
      <c r="E190" s="163">
        <f t="shared" si="11"/>
        <v>6251</v>
      </c>
      <c r="H190" s="364"/>
      <c r="I190" s="178"/>
      <c r="J190" s="179"/>
      <c r="K190" s="179"/>
      <c r="L190" s="180"/>
      <c r="M190" s="184"/>
    </row>
    <row r="191" spans="1:13" x14ac:dyDescent="0.2">
      <c r="A191" s="362"/>
      <c r="B191" s="161"/>
      <c r="C191" s="162"/>
      <c r="D191" s="162"/>
      <c r="E191" s="163">
        <f t="shared" si="11"/>
        <v>6251</v>
      </c>
      <c r="H191" s="364"/>
      <c r="I191" s="178"/>
      <c r="J191" s="179"/>
      <c r="K191" s="179"/>
      <c r="L191" s="180"/>
      <c r="M191" s="184"/>
    </row>
    <row r="192" spans="1:13" x14ac:dyDescent="0.2">
      <c r="A192" s="362"/>
      <c r="B192" s="161"/>
      <c r="C192" s="162"/>
      <c r="D192" s="162"/>
      <c r="E192" s="163">
        <f t="shared" si="11"/>
        <v>6251</v>
      </c>
      <c r="H192" s="364"/>
      <c r="I192" s="178"/>
      <c r="J192" s="179"/>
      <c r="K192" s="179"/>
      <c r="L192" s="180"/>
      <c r="M192" s="184"/>
    </row>
    <row r="193" spans="1:13" x14ac:dyDescent="0.2">
      <c r="A193" s="362"/>
      <c r="B193" s="161"/>
      <c r="C193" s="162"/>
      <c r="D193" s="162"/>
      <c r="E193" s="163">
        <f t="shared" si="11"/>
        <v>6251</v>
      </c>
      <c r="H193" s="364"/>
      <c r="I193" s="178"/>
      <c r="J193" s="179"/>
      <c r="K193" s="179"/>
      <c r="L193" s="180"/>
      <c r="M193" s="184"/>
    </row>
    <row r="194" spans="1:13" x14ac:dyDescent="0.2">
      <c r="A194" s="362"/>
      <c r="B194" s="161"/>
      <c r="C194" s="162"/>
      <c r="D194" s="162"/>
      <c r="E194" s="163">
        <f t="shared" si="11"/>
        <v>6251</v>
      </c>
      <c r="H194" s="364"/>
      <c r="I194" s="178"/>
      <c r="J194" s="179"/>
      <c r="K194" s="179"/>
      <c r="L194" s="180"/>
      <c r="M194" s="184"/>
    </row>
    <row r="195" spans="1:13" x14ac:dyDescent="0.2">
      <c r="A195" s="362"/>
      <c r="B195" s="161"/>
      <c r="C195" s="162"/>
      <c r="D195" s="162"/>
      <c r="E195" s="163">
        <f t="shared" si="11"/>
        <v>6251</v>
      </c>
      <c r="H195" s="364"/>
      <c r="I195" s="178"/>
      <c r="J195" s="179"/>
      <c r="K195" s="179"/>
      <c r="L195" s="180"/>
      <c r="M195" s="184"/>
    </row>
    <row r="196" spans="1:13" x14ac:dyDescent="0.2">
      <c r="A196" s="362"/>
      <c r="B196" s="161"/>
      <c r="C196" s="162"/>
      <c r="D196" s="162"/>
      <c r="E196" s="163">
        <f t="shared" si="11"/>
        <v>6251</v>
      </c>
      <c r="H196" s="364"/>
      <c r="I196" s="178"/>
      <c r="J196" s="179"/>
      <c r="K196" s="179"/>
      <c r="L196" s="180"/>
      <c r="M196" s="184"/>
    </row>
    <row r="197" spans="1:13" x14ac:dyDescent="0.2">
      <c r="A197" s="362"/>
      <c r="B197" s="161"/>
      <c r="C197" s="162"/>
      <c r="D197" s="162"/>
      <c r="E197" s="163">
        <f t="shared" si="11"/>
        <v>6251</v>
      </c>
      <c r="H197" s="364"/>
      <c r="I197" s="178"/>
      <c r="J197" s="179"/>
      <c r="K197" s="179"/>
      <c r="L197" s="180"/>
      <c r="M197" s="184"/>
    </row>
    <row r="198" spans="1:13" x14ac:dyDescent="0.2">
      <c r="A198" s="362"/>
      <c r="B198" s="161"/>
      <c r="C198" s="162"/>
      <c r="D198" s="162"/>
      <c r="E198" s="163">
        <f t="shared" si="11"/>
        <v>6251</v>
      </c>
      <c r="H198" s="364"/>
      <c r="I198" s="178"/>
      <c r="J198" s="179"/>
      <c r="K198" s="179"/>
      <c r="L198" s="180"/>
      <c r="M198" s="184"/>
    </row>
    <row r="199" spans="1:13" x14ac:dyDescent="0.2">
      <c r="A199" s="362"/>
      <c r="B199" s="161"/>
      <c r="C199" s="162"/>
      <c r="D199" s="162"/>
      <c r="E199" s="163">
        <f t="shared" si="11"/>
        <v>6251</v>
      </c>
      <c r="H199" s="364"/>
      <c r="I199" s="178"/>
      <c r="J199" s="179"/>
      <c r="K199" s="179"/>
      <c r="L199" s="180"/>
      <c r="M199" s="184"/>
    </row>
    <row r="200" spans="1:13" x14ac:dyDescent="0.2">
      <c r="A200" s="362"/>
      <c r="B200" s="161"/>
      <c r="C200" s="162"/>
      <c r="D200" s="162"/>
      <c r="E200" s="163">
        <f t="shared" si="11"/>
        <v>6251</v>
      </c>
      <c r="H200" s="364"/>
      <c r="I200" s="178"/>
      <c r="J200" s="179"/>
      <c r="K200" s="179"/>
      <c r="L200" s="180"/>
      <c r="M200" s="184"/>
    </row>
    <row r="201" spans="1:13" x14ac:dyDescent="0.2">
      <c r="A201" s="362"/>
      <c r="B201" s="161"/>
      <c r="C201" s="162"/>
      <c r="D201" s="162"/>
      <c r="E201" s="163">
        <f t="shared" si="11"/>
        <v>6251</v>
      </c>
      <c r="H201" s="364"/>
      <c r="I201" s="178"/>
      <c r="J201" s="179"/>
      <c r="K201" s="179"/>
      <c r="L201" s="180"/>
      <c r="M201" s="184"/>
    </row>
    <row r="202" spans="1:13" x14ac:dyDescent="0.2">
      <c r="A202" s="362"/>
      <c r="B202" s="164"/>
      <c r="C202" s="162"/>
      <c r="D202" s="162"/>
      <c r="E202" s="163">
        <f t="shared" si="11"/>
        <v>6251</v>
      </c>
      <c r="H202" s="364"/>
      <c r="I202" s="178"/>
      <c r="J202" s="179"/>
      <c r="K202" s="179"/>
      <c r="L202" s="180"/>
      <c r="M202" s="184"/>
    </row>
    <row r="203" spans="1:13" x14ac:dyDescent="0.2">
      <c r="A203" s="362"/>
      <c r="B203" s="161"/>
      <c r="C203" s="162"/>
      <c r="D203" s="165"/>
      <c r="E203" s="163">
        <f t="shared" si="11"/>
        <v>6251</v>
      </c>
      <c r="H203" s="364"/>
      <c r="I203" s="178"/>
      <c r="J203" s="179"/>
      <c r="K203" s="179"/>
      <c r="L203" s="180"/>
      <c r="M203" s="184"/>
    </row>
    <row r="204" spans="1:13" x14ac:dyDescent="0.2">
      <c r="A204" s="362"/>
      <c r="B204" s="166"/>
      <c r="C204" s="167"/>
      <c r="D204" s="168"/>
      <c r="E204" s="163">
        <f t="shared" si="11"/>
        <v>6251</v>
      </c>
      <c r="H204" s="364"/>
      <c r="I204" s="178"/>
      <c r="J204" s="179"/>
      <c r="K204" s="179"/>
      <c r="L204" s="180"/>
      <c r="M204" s="184"/>
    </row>
    <row r="205" spans="1:13" x14ac:dyDescent="0.2">
      <c r="A205" s="362"/>
      <c r="B205" s="161"/>
      <c r="C205" s="162"/>
      <c r="D205" s="162"/>
      <c r="E205" s="163">
        <f t="shared" si="11"/>
        <v>6251</v>
      </c>
      <c r="H205" s="364"/>
      <c r="I205" s="178"/>
      <c r="J205" s="179"/>
      <c r="K205" s="179"/>
      <c r="L205" s="180"/>
      <c r="M205" s="184"/>
    </row>
    <row r="206" spans="1:13" x14ac:dyDescent="0.2">
      <c r="A206" s="362"/>
      <c r="B206" s="164"/>
      <c r="C206" s="162"/>
      <c r="D206" s="162"/>
      <c r="E206" s="163">
        <f t="shared" si="11"/>
        <v>6251</v>
      </c>
      <c r="H206" s="364"/>
      <c r="I206" s="181"/>
      <c r="J206" s="179"/>
      <c r="K206" s="179"/>
      <c r="L206" s="180"/>
      <c r="M206" s="184"/>
    </row>
    <row r="207" spans="1:13" x14ac:dyDescent="0.2">
      <c r="A207" s="362"/>
      <c r="B207" s="161"/>
      <c r="C207" s="162"/>
      <c r="D207" s="165"/>
      <c r="E207" s="163">
        <f t="shared" si="11"/>
        <v>6251</v>
      </c>
      <c r="H207" s="364"/>
      <c r="I207" s="178"/>
      <c r="J207" s="179"/>
      <c r="K207" s="182"/>
      <c r="L207" s="180"/>
      <c r="M207" s="184"/>
    </row>
    <row r="208" spans="1:13" x14ac:dyDescent="0.2">
      <c r="A208" s="362"/>
      <c r="B208" s="169"/>
      <c r="C208" s="167"/>
      <c r="D208" s="168"/>
      <c r="E208" s="163">
        <f t="shared" si="11"/>
        <v>6251</v>
      </c>
      <c r="H208" s="364"/>
      <c r="I208" s="175"/>
      <c r="J208" s="179"/>
      <c r="K208" s="182"/>
      <c r="L208" s="180"/>
      <c r="M208" s="184"/>
    </row>
    <row r="209" spans="1:13" x14ac:dyDescent="0.2">
      <c r="A209" s="362"/>
      <c r="B209" s="161"/>
      <c r="C209" s="162"/>
      <c r="D209" s="162"/>
      <c r="E209" s="163">
        <f t="shared" si="11"/>
        <v>6251</v>
      </c>
      <c r="H209" s="175"/>
      <c r="I209" s="175"/>
      <c r="J209" s="179"/>
      <c r="K209" s="182"/>
      <c r="L209" s="180"/>
      <c r="M209" s="184"/>
    </row>
    <row r="210" spans="1:13" x14ac:dyDescent="0.2">
      <c r="A210" s="362"/>
      <c r="B210" s="164"/>
      <c r="C210" s="162"/>
      <c r="D210" s="162"/>
      <c r="E210" s="163">
        <f t="shared" si="11"/>
        <v>6251</v>
      </c>
      <c r="H210" s="364"/>
      <c r="I210" s="176"/>
      <c r="J210" s="177"/>
      <c r="K210" s="177"/>
      <c r="L210" s="177"/>
      <c r="M210" s="184"/>
    </row>
    <row r="211" spans="1:13" x14ac:dyDescent="0.2">
      <c r="A211" s="362"/>
      <c r="B211" s="161"/>
      <c r="C211" s="162"/>
      <c r="D211" s="165"/>
      <c r="E211" s="163">
        <f t="shared" si="11"/>
        <v>6251</v>
      </c>
      <c r="H211" s="364"/>
      <c r="I211" s="178"/>
      <c r="J211" s="179"/>
      <c r="K211" s="179"/>
      <c r="L211" s="180"/>
      <c r="M211" s="184"/>
    </row>
    <row r="212" spans="1:13" x14ac:dyDescent="0.2">
      <c r="A212" s="362"/>
      <c r="B212" s="169"/>
      <c r="C212" s="167"/>
      <c r="D212" s="168"/>
      <c r="E212" s="163">
        <f t="shared" si="11"/>
        <v>6251</v>
      </c>
      <c r="H212" s="364"/>
      <c r="I212" s="178"/>
      <c r="J212" s="179"/>
      <c r="K212" s="179"/>
      <c r="L212" s="180"/>
      <c r="M212" s="184"/>
    </row>
    <row r="213" spans="1:13" x14ac:dyDescent="0.2">
      <c r="A213" s="362"/>
      <c r="B213" s="161"/>
      <c r="C213" s="162"/>
      <c r="D213" s="162"/>
      <c r="E213" s="163">
        <f t="shared" si="11"/>
        <v>6251</v>
      </c>
      <c r="H213" s="364"/>
      <c r="I213" s="178"/>
      <c r="J213" s="179"/>
      <c r="K213" s="179"/>
      <c r="L213" s="180"/>
      <c r="M213" s="184"/>
    </row>
    <row r="214" spans="1:13" x14ac:dyDescent="0.2">
      <c r="A214" s="363"/>
      <c r="B214" s="170"/>
      <c r="C214" s="171">
        <f>SUM(C182:C213)</f>
        <v>80000</v>
      </c>
      <c r="D214" s="172">
        <f>SUM(D182:D213)</f>
        <v>73749</v>
      </c>
      <c r="E214" s="173">
        <f t="shared" ref="E214" si="12">SUM(C214-D214)</f>
        <v>6251</v>
      </c>
      <c r="H214" s="364"/>
      <c r="I214" s="178"/>
      <c r="J214" s="179"/>
      <c r="K214" s="179"/>
      <c r="L214" s="180"/>
      <c r="M214" s="184"/>
    </row>
    <row r="215" spans="1:13" x14ac:dyDescent="0.2">
      <c r="H215" s="364"/>
      <c r="I215" s="178"/>
      <c r="J215" s="179"/>
      <c r="K215" s="179"/>
      <c r="L215" s="180"/>
      <c r="M215" s="184"/>
    </row>
    <row r="216" spans="1:13" x14ac:dyDescent="0.2">
      <c r="H216" s="364"/>
      <c r="I216" s="178"/>
      <c r="J216" s="179"/>
      <c r="K216" s="179"/>
      <c r="L216" s="180"/>
      <c r="M216" s="184"/>
    </row>
    <row r="217" spans="1:13" x14ac:dyDescent="0.2">
      <c r="H217" s="364"/>
      <c r="I217" s="178"/>
      <c r="J217" s="179"/>
      <c r="K217" s="179"/>
      <c r="L217" s="180"/>
      <c r="M217" s="184"/>
    </row>
    <row r="218" spans="1:13" x14ac:dyDescent="0.2">
      <c r="H218" s="364"/>
      <c r="I218" s="178"/>
      <c r="J218" s="179"/>
      <c r="K218" s="179"/>
      <c r="L218" s="180"/>
      <c r="M218" s="184"/>
    </row>
    <row r="219" spans="1:13" x14ac:dyDescent="0.2">
      <c r="H219" s="364"/>
      <c r="I219" s="178"/>
      <c r="J219" s="179"/>
      <c r="K219" s="179"/>
      <c r="L219" s="180"/>
      <c r="M219" s="184"/>
    </row>
    <row r="220" spans="1:13" x14ac:dyDescent="0.2">
      <c r="H220" s="364"/>
      <c r="I220" s="178"/>
      <c r="J220" s="179"/>
      <c r="K220" s="179"/>
      <c r="L220" s="180"/>
      <c r="M220" s="184"/>
    </row>
    <row r="221" spans="1:13" x14ac:dyDescent="0.2">
      <c r="A221" s="157" t="s">
        <v>81</v>
      </c>
      <c r="B221" s="158"/>
      <c r="C221" s="159" t="s">
        <v>83</v>
      </c>
      <c r="D221" s="159" t="s">
        <v>84</v>
      </c>
      <c r="E221" s="160" t="s">
        <v>85</v>
      </c>
      <c r="H221" s="364"/>
      <c r="I221" s="178"/>
      <c r="J221" s="179"/>
      <c r="K221" s="179"/>
      <c r="L221" s="180"/>
      <c r="M221" s="184"/>
    </row>
    <row r="222" spans="1:13" x14ac:dyDescent="0.2">
      <c r="A222" s="361" t="s">
        <v>67</v>
      </c>
      <c r="B222" s="161" t="s">
        <v>11</v>
      </c>
      <c r="C222" s="162">
        <v>80000</v>
      </c>
      <c r="D222" s="162"/>
      <c r="E222" s="163">
        <f>C222-D222</f>
        <v>80000</v>
      </c>
      <c r="H222" s="364"/>
      <c r="I222" s="178"/>
      <c r="J222" s="179"/>
      <c r="K222" s="179"/>
      <c r="L222" s="180"/>
      <c r="M222" s="184"/>
    </row>
    <row r="223" spans="1:13" x14ac:dyDescent="0.2">
      <c r="A223" s="362"/>
      <c r="B223" s="161"/>
      <c r="C223" s="162"/>
      <c r="D223" s="162">
        <v>500</v>
      </c>
      <c r="E223" s="163">
        <f>SUM(E222-D223+C223)</f>
        <v>79500</v>
      </c>
      <c r="H223" s="364"/>
      <c r="I223" s="178"/>
      <c r="J223" s="179"/>
      <c r="K223" s="179"/>
      <c r="L223" s="180"/>
      <c r="M223" s="184"/>
    </row>
    <row r="224" spans="1:13" x14ac:dyDescent="0.2">
      <c r="A224" s="362"/>
      <c r="B224" s="161"/>
      <c r="C224" s="162"/>
      <c r="D224" s="162">
        <v>1960</v>
      </c>
      <c r="E224" s="163">
        <f>SUM(E223-D224+C224)</f>
        <v>77540</v>
      </c>
      <c r="H224" s="364"/>
      <c r="I224" s="178"/>
      <c r="J224" s="179"/>
      <c r="K224" s="179"/>
      <c r="L224" s="180"/>
      <c r="M224" s="184"/>
    </row>
    <row r="225" spans="1:13" x14ac:dyDescent="0.2">
      <c r="A225" s="362"/>
      <c r="B225" s="161"/>
      <c r="C225" s="162"/>
      <c r="D225" s="162">
        <v>31570</v>
      </c>
      <c r="E225" s="163">
        <f t="shared" ref="E225:E253" si="13">SUM(E224-D225)</f>
        <v>45970</v>
      </c>
      <c r="H225" s="364"/>
      <c r="I225" s="178"/>
      <c r="J225" s="179"/>
      <c r="K225" s="179"/>
      <c r="L225" s="180"/>
      <c r="M225" s="184"/>
    </row>
    <row r="226" spans="1:13" x14ac:dyDescent="0.2">
      <c r="A226" s="362"/>
      <c r="B226" s="161"/>
      <c r="C226" s="162"/>
      <c r="D226" s="162">
        <v>1022</v>
      </c>
      <c r="E226" s="163">
        <f t="shared" si="13"/>
        <v>44948</v>
      </c>
      <c r="H226" s="364"/>
      <c r="I226" s="178"/>
      <c r="J226" s="179"/>
      <c r="K226" s="179"/>
      <c r="L226" s="180"/>
      <c r="M226" s="184"/>
    </row>
    <row r="227" spans="1:13" x14ac:dyDescent="0.2">
      <c r="A227" s="362"/>
      <c r="B227" s="161"/>
      <c r="C227" s="162"/>
      <c r="D227" s="162">
        <v>5700</v>
      </c>
      <c r="E227" s="163">
        <f t="shared" si="13"/>
        <v>39248</v>
      </c>
      <c r="H227" s="364"/>
      <c r="I227" s="178"/>
      <c r="J227" s="179"/>
      <c r="K227" s="179"/>
      <c r="L227" s="180"/>
      <c r="M227" s="184"/>
    </row>
    <row r="228" spans="1:13" x14ac:dyDescent="0.2">
      <c r="A228" s="362"/>
      <c r="B228" s="161"/>
      <c r="C228" s="162"/>
      <c r="D228" s="162">
        <v>2530</v>
      </c>
      <c r="E228" s="163">
        <f t="shared" si="13"/>
        <v>36718</v>
      </c>
      <c r="H228" s="364"/>
      <c r="I228" s="178"/>
      <c r="J228" s="179"/>
      <c r="K228" s="179"/>
      <c r="L228" s="180"/>
      <c r="M228" s="184"/>
    </row>
    <row r="229" spans="1:13" x14ac:dyDescent="0.2">
      <c r="A229" s="362"/>
      <c r="B229" s="161"/>
      <c r="C229" s="162"/>
      <c r="D229" s="162">
        <v>1806</v>
      </c>
      <c r="E229" s="163">
        <f t="shared" si="13"/>
        <v>34912</v>
      </c>
      <c r="H229" s="364"/>
      <c r="I229" s="178"/>
      <c r="J229" s="179"/>
      <c r="K229" s="179"/>
      <c r="L229" s="180"/>
      <c r="M229" s="184"/>
    </row>
    <row r="230" spans="1:13" x14ac:dyDescent="0.2">
      <c r="A230" s="362"/>
      <c r="B230" s="161"/>
      <c r="C230" s="162"/>
      <c r="D230" s="162">
        <v>220</v>
      </c>
      <c r="E230" s="163">
        <f>SUM(E229+C230)</f>
        <v>34912</v>
      </c>
      <c r="H230" s="364"/>
      <c r="I230" s="178"/>
      <c r="J230" s="179"/>
      <c r="K230" s="179"/>
      <c r="L230" s="180"/>
      <c r="M230" s="184"/>
    </row>
    <row r="231" spans="1:13" x14ac:dyDescent="0.2">
      <c r="A231" s="362"/>
      <c r="B231" s="161"/>
      <c r="C231" s="162"/>
      <c r="D231" s="162">
        <v>4002</v>
      </c>
      <c r="E231" s="163">
        <f t="shared" si="13"/>
        <v>30910</v>
      </c>
      <c r="H231" s="364"/>
      <c r="I231" s="181"/>
      <c r="J231" s="179"/>
      <c r="K231" s="179"/>
      <c r="L231" s="180"/>
      <c r="M231" s="184"/>
    </row>
    <row r="232" spans="1:13" x14ac:dyDescent="0.2">
      <c r="A232" s="362"/>
      <c r="B232" s="161"/>
      <c r="C232" s="162"/>
      <c r="D232" s="162">
        <v>2592</v>
      </c>
      <c r="E232" s="163">
        <f t="shared" si="13"/>
        <v>28318</v>
      </c>
      <c r="H232" s="364"/>
      <c r="I232" s="178"/>
      <c r="J232" s="179"/>
      <c r="K232" s="182"/>
      <c r="L232" s="180"/>
      <c r="M232" s="184"/>
    </row>
    <row r="233" spans="1:13" x14ac:dyDescent="0.2">
      <c r="A233" s="362"/>
      <c r="B233" s="161"/>
      <c r="C233" s="162"/>
      <c r="D233" s="162">
        <v>1080</v>
      </c>
      <c r="E233" s="163">
        <f t="shared" si="13"/>
        <v>27238</v>
      </c>
      <c r="H233" s="364"/>
      <c r="I233" s="175"/>
      <c r="J233" s="179"/>
      <c r="K233" s="182"/>
      <c r="L233" s="180"/>
      <c r="M233" s="184"/>
    </row>
    <row r="234" spans="1:13" x14ac:dyDescent="0.2">
      <c r="A234" s="362"/>
      <c r="B234" s="161"/>
      <c r="C234" s="162"/>
      <c r="D234" s="162">
        <v>1307</v>
      </c>
      <c r="E234" s="163">
        <f t="shared" si="13"/>
        <v>25931</v>
      </c>
      <c r="H234" s="175"/>
      <c r="I234" s="175"/>
      <c r="J234" s="179"/>
      <c r="K234" s="182"/>
      <c r="L234" s="180"/>
      <c r="M234" s="184"/>
    </row>
    <row r="235" spans="1:13" x14ac:dyDescent="0.2">
      <c r="A235" s="362"/>
      <c r="B235" s="161"/>
      <c r="C235" s="162"/>
      <c r="D235" s="162">
        <v>500</v>
      </c>
      <c r="E235" s="163">
        <f t="shared" si="13"/>
        <v>25431</v>
      </c>
      <c r="H235" s="364"/>
      <c r="I235" s="176"/>
      <c r="J235" s="177"/>
      <c r="K235" s="177"/>
      <c r="L235" s="177"/>
      <c r="M235" s="184"/>
    </row>
    <row r="236" spans="1:13" x14ac:dyDescent="0.2">
      <c r="A236" s="362"/>
      <c r="B236" s="161"/>
      <c r="C236" s="162"/>
      <c r="D236" s="162">
        <v>20200</v>
      </c>
      <c r="E236" s="163">
        <f t="shared" si="13"/>
        <v>5231</v>
      </c>
      <c r="H236" s="364"/>
      <c r="I236" s="178"/>
      <c r="J236" s="179"/>
      <c r="K236" s="179"/>
      <c r="L236" s="180"/>
      <c r="M236" s="184"/>
    </row>
    <row r="237" spans="1:13" x14ac:dyDescent="0.2">
      <c r="A237" s="362"/>
      <c r="B237" s="161"/>
      <c r="C237" s="162"/>
      <c r="D237" s="162"/>
      <c r="E237" s="163">
        <f t="shared" si="13"/>
        <v>5231</v>
      </c>
      <c r="H237" s="364"/>
      <c r="I237" s="178"/>
      <c r="J237" s="179"/>
      <c r="K237" s="179"/>
      <c r="L237" s="180"/>
      <c r="M237" s="184"/>
    </row>
    <row r="238" spans="1:13" x14ac:dyDescent="0.2">
      <c r="A238" s="362"/>
      <c r="B238" s="161"/>
      <c r="C238" s="162"/>
      <c r="D238" s="162"/>
      <c r="E238" s="163">
        <f t="shared" si="13"/>
        <v>5231</v>
      </c>
      <c r="H238" s="364"/>
      <c r="I238" s="178"/>
      <c r="J238" s="179"/>
      <c r="K238" s="179"/>
      <c r="L238" s="180"/>
      <c r="M238" s="184"/>
    </row>
    <row r="239" spans="1:13" x14ac:dyDescent="0.2">
      <c r="A239" s="362"/>
      <c r="B239" s="161"/>
      <c r="C239" s="162"/>
      <c r="D239" s="162"/>
      <c r="E239" s="163">
        <f t="shared" si="13"/>
        <v>5231</v>
      </c>
      <c r="H239" s="364"/>
      <c r="I239" s="178"/>
      <c r="J239" s="179"/>
      <c r="K239" s="179"/>
      <c r="L239" s="180"/>
      <c r="M239" s="184"/>
    </row>
    <row r="240" spans="1:13" x14ac:dyDescent="0.2">
      <c r="A240" s="362"/>
      <c r="B240" s="161"/>
      <c r="C240" s="162"/>
      <c r="D240" s="162"/>
      <c r="E240" s="163">
        <f t="shared" si="13"/>
        <v>5231</v>
      </c>
      <c r="H240" s="364"/>
      <c r="I240" s="178"/>
      <c r="J240" s="179"/>
      <c r="K240" s="179"/>
      <c r="L240" s="180"/>
      <c r="M240" s="184"/>
    </row>
    <row r="241" spans="1:13" x14ac:dyDescent="0.2">
      <c r="A241" s="362"/>
      <c r="B241" s="161"/>
      <c r="C241" s="162"/>
      <c r="D241" s="162"/>
      <c r="E241" s="163">
        <f t="shared" si="13"/>
        <v>5231</v>
      </c>
      <c r="H241" s="364"/>
      <c r="I241" s="178"/>
      <c r="J241" s="179"/>
      <c r="K241" s="179"/>
      <c r="L241" s="180"/>
      <c r="M241" s="184"/>
    </row>
    <row r="242" spans="1:13" x14ac:dyDescent="0.2">
      <c r="A242" s="362"/>
      <c r="B242" s="164"/>
      <c r="C242" s="162"/>
      <c r="D242" s="162"/>
      <c r="E242" s="163">
        <f t="shared" si="13"/>
        <v>5231</v>
      </c>
      <c r="H242" s="364"/>
      <c r="I242" s="178"/>
      <c r="J242" s="179"/>
      <c r="K242" s="179"/>
      <c r="L242" s="180"/>
      <c r="M242" s="184"/>
    </row>
    <row r="243" spans="1:13" x14ac:dyDescent="0.2">
      <c r="A243" s="362"/>
      <c r="B243" s="161"/>
      <c r="C243" s="162"/>
      <c r="D243" s="165"/>
      <c r="E243" s="163">
        <f t="shared" si="13"/>
        <v>5231</v>
      </c>
      <c r="H243" s="364"/>
      <c r="I243" s="178"/>
      <c r="J243" s="179"/>
      <c r="K243" s="179"/>
      <c r="L243" s="180"/>
      <c r="M243" s="184"/>
    </row>
    <row r="244" spans="1:13" x14ac:dyDescent="0.2">
      <c r="A244" s="362"/>
      <c r="B244" s="166"/>
      <c r="C244" s="167"/>
      <c r="D244" s="168"/>
      <c r="E244" s="163">
        <f t="shared" si="13"/>
        <v>5231</v>
      </c>
      <c r="H244" s="364"/>
      <c r="I244" s="178"/>
      <c r="J244" s="179"/>
      <c r="K244" s="179"/>
      <c r="L244" s="180"/>
      <c r="M244" s="184"/>
    </row>
    <row r="245" spans="1:13" x14ac:dyDescent="0.2">
      <c r="A245" s="362"/>
      <c r="B245" s="161"/>
      <c r="C245" s="162"/>
      <c r="D245" s="162"/>
      <c r="E245" s="163">
        <f t="shared" si="13"/>
        <v>5231</v>
      </c>
      <c r="H245" s="364"/>
      <c r="I245" s="178"/>
      <c r="J245" s="179"/>
      <c r="K245" s="179"/>
      <c r="L245" s="180"/>
      <c r="M245" s="184"/>
    </row>
    <row r="246" spans="1:13" x14ac:dyDescent="0.2">
      <c r="A246" s="362"/>
      <c r="B246" s="164"/>
      <c r="C246" s="162"/>
      <c r="D246" s="162"/>
      <c r="E246" s="163">
        <f t="shared" si="13"/>
        <v>5231</v>
      </c>
      <c r="H246" s="364"/>
      <c r="I246" s="178"/>
      <c r="J246" s="179"/>
      <c r="K246" s="179"/>
      <c r="L246" s="180"/>
      <c r="M246" s="184"/>
    </row>
    <row r="247" spans="1:13" x14ac:dyDescent="0.2">
      <c r="A247" s="362"/>
      <c r="B247" s="161"/>
      <c r="C247" s="162"/>
      <c r="D247" s="165"/>
      <c r="E247" s="163">
        <f t="shared" si="13"/>
        <v>5231</v>
      </c>
      <c r="H247" s="364"/>
      <c r="I247" s="178"/>
      <c r="J247" s="179"/>
      <c r="K247" s="179"/>
      <c r="L247" s="180"/>
      <c r="M247" s="184"/>
    </row>
    <row r="248" spans="1:13" x14ac:dyDescent="0.2">
      <c r="A248" s="362"/>
      <c r="B248" s="169"/>
      <c r="C248" s="167"/>
      <c r="D248" s="168"/>
      <c r="E248" s="163">
        <f t="shared" si="13"/>
        <v>5231</v>
      </c>
      <c r="H248" s="364"/>
      <c r="I248" s="178"/>
      <c r="J248" s="179"/>
      <c r="K248" s="179"/>
      <c r="L248" s="180"/>
      <c r="M248" s="184"/>
    </row>
    <row r="249" spans="1:13" x14ac:dyDescent="0.2">
      <c r="A249" s="362"/>
      <c r="B249" s="161"/>
      <c r="C249" s="162"/>
      <c r="D249" s="162"/>
      <c r="E249" s="163">
        <f t="shared" si="13"/>
        <v>5231</v>
      </c>
      <c r="H249" s="364"/>
      <c r="I249" s="178"/>
      <c r="J249" s="179"/>
      <c r="K249" s="179"/>
      <c r="L249" s="180"/>
      <c r="M249" s="184"/>
    </row>
    <row r="250" spans="1:13" x14ac:dyDescent="0.2">
      <c r="A250" s="362"/>
      <c r="B250" s="164"/>
      <c r="C250" s="162"/>
      <c r="D250" s="162"/>
      <c r="E250" s="163">
        <f t="shared" si="13"/>
        <v>5231</v>
      </c>
      <c r="H250" s="364"/>
      <c r="I250" s="178"/>
      <c r="J250" s="179"/>
      <c r="K250" s="179"/>
      <c r="L250" s="180"/>
      <c r="M250" s="184"/>
    </row>
    <row r="251" spans="1:13" x14ac:dyDescent="0.2">
      <c r="A251" s="362"/>
      <c r="B251" s="161"/>
      <c r="C251" s="162"/>
      <c r="D251" s="165"/>
      <c r="E251" s="163">
        <f t="shared" si="13"/>
        <v>5231</v>
      </c>
      <c r="H251" s="364"/>
      <c r="I251" s="178"/>
      <c r="J251" s="179"/>
      <c r="K251" s="179"/>
      <c r="L251" s="180"/>
      <c r="M251" s="184"/>
    </row>
    <row r="252" spans="1:13" x14ac:dyDescent="0.2">
      <c r="A252" s="362"/>
      <c r="B252" s="169"/>
      <c r="C252" s="167"/>
      <c r="D252" s="168"/>
      <c r="E252" s="163">
        <f t="shared" si="13"/>
        <v>5231</v>
      </c>
      <c r="H252" s="364"/>
      <c r="I252" s="178"/>
      <c r="J252" s="179"/>
      <c r="K252" s="179"/>
      <c r="L252" s="180"/>
      <c r="M252" s="184"/>
    </row>
    <row r="253" spans="1:13" x14ac:dyDescent="0.2">
      <c r="A253" s="362"/>
      <c r="B253" s="161"/>
      <c r="C253" s="162"/>
      <c r="D253" s="162"/>
      <c r="E253" s="163">
        <f t="shared" si="13"/>
        <v>5231</v>
      </c>
      <c r="H253" s="364"/>
      <c r="I253" s="178"/>
      <c r="J253" s="179"/>
      <c r="K253" s="179"/>
      <c r="L253" s="180"/>
      <c r="M253" s="184"/>
    </row>
    <row r="254" spans="1:13" x14ac:dyDescent="0.2">
      <c r="A254" s="363"/>
      <c r="B254" s="170"/>
      <c r="C254" s="171">
        <f>SUM(C222:C253)</f>
        <v>80000</v>
      </c>
      <c r="D254" s="172">
        <f>SUM(D222:D253)</f>
        <v>74989</v>
      </c>
      <c r="E254" s="173">
        <f t="shared" ref="E254" si="14">SUM(C254-D254)</f>
        <v>5011</v>
      </c>
      <c r="H254" s="364"/>
      <c r="I254" s="178"/>
      <c r="J254" s="179"/>
      <c r="K254" s="179"/>
      <c r="L254" s="180"/>
      <c r="M254" s="184"/>
    </row>
    <row r="255" spans="1:13" x14ac:dyDescent="0.2">
      <c r="H255" s="364"/>
      <c r="I255" s="181"/>
      <c r="J255" s="179"/>
      <c r="K255" s="179"/>
      <c r="L255" s="180"/>
      <c r="M255" s="184"/>
    </row>
    <row r="256" spans="1:13" x14ac:dyDescent="0.2">
      <c r="H256" s="364"/>
      <c r="I256" s="178"/>
      <c r="J256" s="179"/>
      <c r="K256" s="182"/>
      <c r="L256" s="180"/>
      <c r="M256" s="184"/>
    </row>
    <row r="257" spans="1:13" x14ac:dyDescent="0.2">
      <c r="H257" s="364"/>
      <c r="I257" s="175"/>
      <c r="J257" s="179"/>
      <c r="K257" s="182"/>
      <c r="L257" s="180"/>
      <c r="M257" s="184"/>
    </row>
    <row r="258" spans="1:13" x14ac:dyDescent="0.2">
      <c r="H258" s="175"/>
      <c r="I258" s="175"/>
      <c r="J258" s="179"/>
      <c r="K258" s="182"/>
      <c r="L258" s="180"/>
      <c r="M258" s="184"/>
    </row>
    <row r="259" spans="1:13" x14ac:dyDescent="0.2">
      <c r="H259" s="364"/>
      <c r="I259" s="176"/>
      <c r="J259" s="177"/>
      <c r="K259" s="177"/>
      <c r="L259" s="177"/>
      <c r="M259" s="184"/>
    </row>
    <row r="260" spans="1:13" x14ac:dyDescent="0.2">
      <c r="H260" s="364"/>
      <c r="I260" s="178"/>
      <c r="J260" s="179"/>
      <c r="K260" s="179"/>
      <c r="L260" s="180"/>
      <c r="M260" s="184"/>
    </row>
    <row r="261" spans="1:13" x14ac:dyDescent="0.2">
      <c r="A261" s="157" t="s">
        <v>81</v>
      </c>
      <c r="B261" s="158"/>
      <c r="C261" s="159" t="s">
        <v>83</v>
      </c>
      <c r="D261" s="159" t="s">
        <v>84</v>
      </c>
      <c r="E261" s="160" t="s">
        <v>85</v>
      </c>
      <c r="H261" s="364"/>
      <c r="I261" s="178"/>
      <c r="J261" s="179"/>
      <c r="K261" s="179"/>
      <c r="L261" s="180"/>
      <c r="M261" s="184"/>
    </row>
    <row r="262" spans="1:13" x14ac:dyDescent="0.2">
      <c r="A262" s="361" t="s">
        <v>68</v>
      </c>
      <c r="B262" s="161" t="s">
        <v>11</v>
      </c>
      <c r="C262" s="162">
        <v>80000</v>
      </c>
      <c r="D262" s="162"/>
      <c r="E262" s="163">
        <f>C262-D262</f>
        <v>80000</v>
      </c>
      <c r="H262" s="364"/>
      <c r="I262" s="178"/>
      <c r="J262" s="179"/>
      <c r="K262" s="179"/>
      <c r="L262" s="180"/>
      <c r="M262" s="184"/>
    </row>
    <row r="263" spans="1:13" x14ac:dyDescent="0.2">
      <c r="A263" s="362"/>
      <c r="B263" s="161"/>
      <c r="C263" s="162"/>
      <c r="D263" s="162">
        <v>460</v>
      </c>
      <c r="E263" s="163">
        <f>SUM(E262-D263+C263)</f>
        <v>79540</v>
      </c>
      <c r="H263" s="364"/>
      <c r="I263" s="178"/>
      <c r="J263" s="179"/>
      <c r="K263" s="179"/>
      <c r="L263" s="180"/>
      <c r="M263" s="184"/>
    </row>
    <row r="264" spans="1:13" x14ac:dyDescent="0.2">
      <c r="A264" s="362"/>
      <c r="B264" s="161"/>
      <c r="C264" s="162"/>
      <c r="D264" s="162">
        <v>190</v>
      </c>
      <c r="E264" s="163">
        <f>SUM(E263-D264+C264)</f>
        <v>79350</v>
      </c>
      <c r="H264" s="364"/>
      <c r="I264" s="178"/>
      <c r="J264" s="179"/>
      <c r="K264" s="179"/>
      <c r="L264" s="180"/>
      <c r="M264" s="184"/>
    </row>
    <row r="265" spans="1:13" x14ac:dyDescent="0.2">
      <c r="A265" s="362"/>
      <c r="B265" s="161"/>
      <c r="C265" s="162"/>
      <c r="D265" s="162">
        <v>218</v>
      </c>
      <c r="E265" s="163">
        <f t="shared" ref="E265:E305" si="15">SUM(E264-D265)</f>
        <v>79132</v>
      </c>
      <c r="H265" s="364"/>
      <c r="I265" s="178"/>
      <c r="J265" s="179"/>
      <c r="K265" s="179"/>
      <c r="L265" s="180"/>
      <c r="M265" s="184"/>
    </row>
    <row r="266" spans="1:13" x14ac:dyDescent="0.2">
      <c r="A266" s="362"/>
      <c r="B266" s="161"/>
      <c r="C266" s="162"/>
      <c r="D266" s="162"/>
      <c r="E266" s="163">
        <f t="shared" si="15"/>
        <v>79132</v>
      </c>
      <c r="H266" s="364"/>
      <c r="I266" s="178"/>
      <c r="J266" s="179"/>
      <c r="K266" s="179"/>
      <c r="L266" s="180"/>
      <c r="M266" s="184"/>
    </row>
    <row r="267" spans="1:13" x14ac:dyDescent="0.2">
      <c r="A267" s="362"/>
      <c r="B267" s="161"/>
      <c r="C267" s="162"/>
      <c r="D267" s="162"/>
      <c r="E267" s="163">
        <f t="shared" si="15"/>
        <v>79132</v>
      </c>
      <c r="H267" s="364"/>
      <c r="I267" s="178"/>
      <c r="J267" s="179"/>
      <c r="K267" s="179"/>
      <c r="L267" s="180"/>
      <c r="M267" s="184"/>
    </row>
    <row r="268" spans="1:13" x14ac:dyDescent="0.2">
      <c r="A268" s="362"/>
      <c r="B268" s="161"/>
      <c r="C268" s="162"/>
      <c r="D268" s="162"/>
      <c r="E268" s="163">
        <f t="shared" si="15"/>
        <v>79132</v>
      </c>
      <c r="H268" s="364"/>
      <c r="I268" s="178"/>
      <c r="J268" s="179"/>
      <c r="K268" s="179"/>
      <c r="L268" s="180"/>
      <c r="M268" s="184"/>
    </row>
    <row r="269" spans="1:13" x14ac:dyDescent="0.2">
      <c r="A269" s="362"/>
      <c r="B269" s="161"/>
      <c r="C269" s="162"/>
      <c r="D269" s="162"/>
      <c r="E269" s="163">
        <f t="shared" si="15"/>
        <v>79132</v>
      </c>
      <c r="H269" s="364"/>
      <c r="I269" s="178"/>
      <c r="J269" s="179"/>
      <c r="K269" s="179"/>
      <c r="L269" s="180"/>
      <c r="M269" s="184"/>
    </row>
    <row r="270" spans="1:13" x14ac:dyDescent="0.2">
      <c r="A270" s="362"/>
      <c r="B270" s="161"/>
      <c r="C270" s="162"/>
      <c r="D270" s="162"/>
      <c r="E270" s="163">
        <f t="shared" si="15"/>
        <v>79132</v>
      </c>
      <c r="H270" s="364"/>
      <c r="I270" s="178"/>
      <c r="J270" s="179"/>
      <c r="K270" s="179"/>
      <c r="L270" s="180"/>
      <c r="M270" s="184"/>
    </row>
    <row r="271" spans="1:13" x14ac:dyDescent="0.2">
      <c r="A271" s="362"/>
      <c r="B271" s="161"/>
      <c r="C271" s="162"/>
      <c r="D271" s="162"/>
      <c r="E271" s="163">
        <f t="shared" si="15"/>
        <v>79132</v>
      </c>
      <c r="H271" s="364"/>
      <c r="I271" s="178"/>
      <c r="J271" s="179"/>
      <c r="K271" s="179"/>
      <c r="L271" s="180"/>
      <c r="M271" s="184"/>
    </row>
    <row r="272" spans="1:13" x14ac:dyDescent="0.2">
      <c r="A272" s="362"/>
      <c r="B272" s="161"/>
      <c r="C272" s="162"/>
      <c r="D272" s="162"/>
      <c r="E272" s="163">
        <f t="shared" si="15"/>
        <v>79132</v>
      </c>
      <c r="H272" s="364"/>
      <c r="I272" s="178"/>
      <c r="J272" s="179"/>
      <c r="K272" s="179"/>
      <c r="L272" s="180"/>
      <c r="M272" s="184"/>
    </row>
    <row r="273" spans="1:13" x14ac:dyDescent="0.2">
      <c r="A273" s="362"/>
      <c r="B273" s="161"/>
      <c r="C273" s="162"/>
      <c r="D273" s="162"/>
      <c r="E273" s="163">
        <f t="shared" si="15"/>
        <v>79132</v>
      </c>
      <c r="H273" s="364"/>
      <c r="I273" s="178"/>
      <c r="J273" s="179"/>
      <c r="K273" s="179"/>
      <c r="L273" s="180"/>
      <c r="M273" s="184"/>
    </row>
    <row r="274" spans="1:13" x14ac:dyDescent="0.2">
      <c r="A274" s="362"/>
      <c r="B274" s="161"/>
      <c r="C274" s="162"/>
      <c r="D274" s="162"/>
      <c r="E274" s="163">
        <f t="shared" si="15"/>
        <v>79132</v>
      </c>
      <c r="H274" s="364"/>
      <c r="I274" s="178"/>
      <c r="J274" s="179"/>
      <c r="K274" s="179"/>
      <c r="L274" s="180"/>
      <c r="M274" s="184"/>
    </row>
    <row r="275" spans="1:13" x14ac:dyDescent="0.2">
      <c r="A275" s="362"/>
      <c r="B275" s="161"/>
      <c r="C275" s="162"/>
      <c r="D275" s="162"/>
      <c r="E275" s="163">
        <f t="shared" si="15"/>
        <v>79132</v>
      </c>
      <c r="H275" s="364"/>
      <c r="I275" s="178"/>
      <c r="J275" s="179"/>
      <c r="K275" s="179"/>
      <c r="L275" s="180"/>
      <c r="M275" s="184"/>
    </row>
    <row r="276" spans="1:13" x14ac:dyDescent="0.2">
      <c r="A276" s="362"/>
      <c r="B276" s="161"/>
      <c r="C276" s="162"/>
      <c r="D276" s="162"/>
      <c r="E276" s="163">
        <f t="shared" si="15"/>
        <v>79132</v>
      </c>
      <c r="H276" s="364"/>
      <c r="I276" s="178"/>
      <c r="J276" s="179"/>
      <c r="K276" s="179"/>
      <c r="L276" s="180"/>
      <c r="M276" s="184"/>
    </row>
    <row r="277" spans="1:13" x14ac:dyDescent="0.2">
      <c r="A277" s="362"/>
      <c r="B277" s="161"/>
      <c r="C277" s="162"/>
      <c r="D277" s="162"/>
      <c r="E277" s="163">
        <f t="shared" si="15"/>
        <v>79132</v>
      </c>
      <c r="H277" s="364"/>
      <c r="I277" s="178"/>
      <c r="J277" s="179"/>
      <c r="K277" s="179"/>
      <c r="L277" s="180"/>
      <c r="M277" s="184"/>
    </row>
    <row r="278" spans="1:13" x14ac:dyDescent="0.2">
      <c r="A278" s="362"/>
      <c r="B278" s="161"/>
      <c r="C278" s="162"/>
      <c r="D278" s="162"/>
      <c r="E278" s="163">
        <f t="shared" si="15"/>
        <v>79132</v>
      </c>
      <c r="H278" s="364"/>
      <c r="I278" s="178"/>
      <c r="J278" s="179"/>
      <c r="K278" s="179"/>
      <c r="L278" s="180"/>
      <c r="M278" s="184"/>
    </row>
    <row r="279" spans="1:13" x14ac:dyDescent="0.2">
      <c r="A279" s="362"/>
      <c r="B279" s="161"/>
      <c r="C279" s="162"/>
      <c r="D279" s="162"/>
      <c r="E279" s="163">
        <f t="shared" si="15"/>
        <v>79132</v>
      </c>
      <c r="H279" s="364"/>
      <c r="I279" s="178"/>
      <c r="J279" s="179"/>
      <c r="K279" s="179"/>
      <c r="L279" s="180"/>
      <c r="M279" s="184"/>
    </row>
    <row r="280" spans="1:13" x14ac:dyDescent="0.2">
      <c r="A280" s="362"/>
      <c r="B280" s="161"/>
      <c r="C280" s="162"/>
      <c r="D280" s="162"/>
      <c r="E280" s="163">
        <f t="shared" si="15"/>
        <v>79132</v>
      </c>
      <c r="H280" s="364"/>
      <c r="I280" s="178"/>
      <c r="J280" s="179"/>
      <c r="K280" s="179"/>
      <c r="L280" s="180"/>
      <c r="M280" s="184"/>
    </row>
    <row r="281" spans="1:13" x14ac:dyDescent="0.2">
      <c r="A281" s="362"/>
      <c r="B281" s="161"/>
      <c r="C281" s="162"/>
      <c r="D281" s="162"/>
      <c r="E281" s="163">
        <f t="shared" si="15"/>
        <v>79132</v>
      </c>
      <c r="H281" s="364"/>
      <c r="I281" s="178"/>
      <c r="J281" s="179"/>
      <c r="K281" s="179"/>
      <c r="L281" s="180"/>
      <c r="M281" s="184"/>
    </row>
    <row r="282" spans="1:13" x14ac:dyDescent="0.2">
      <c r="A282" s="362"/>
      <c r="B282" s="161"/>
      <c r="C282" s="162"/>
      <c r="D282" s="162"/>
      <c r="E282" s="163">
        <f t="shared" si="15"/>
        <v>79132</v>
      </c>
      <c r="H282" s="364"/>
      <c r="I282" s="178"/>
      <c r="J282" s="179"/>
      <c r="K282" s="179"/>
      <c r="L282" s="180"/>
      <c r="M282" s="184"/>
    </row>
    <row r="283" spans="1:13" x14ac:dyDescent="0.2">
      <c r="A283" s="362"/>
      <c r="B283" s="161"/>
      <c r="C283" s="162"/>
      <c r="D283" s="162"/>
      <c r="E283" s="163">
        <f t="shared" si="15"/>
        <v>79132</v>
      </c>
      <c r="H283" s="364"/>
      <c r="I283" s="178"/>
      <c r="J283" s="179"/>
      <c r="K283" s="179"/>
      <c r="L283" s="180"/>
      <c r="M283" s="184"/>
    </row>
    <row r="284" spans="1:13" x14ac:dyDescent="0.2">
      <c r="A284" s="362"/>
      <c r="B284" s="161"/>
      <c r="C284" s="162"/>
      <c r="D284" s="162"/>
      <c r="E284" s="163">
        <f t="shared" si="15"/>
        <v>79132</v>
      </c>
      <c r="H284" s="364"/>
      <c r="I284" s="178"/>
      <c r="J284" s="179"/>
      <c r="K284" s="179"/>
      <c r="L284" s="180"/>
      <c r="M284" s="184"/>
    </row>
    <row r="285" spans="1:13" x14ac:dyDescent="0.2">
      <c r="A285" s="362"/>
      <c r="B285" s="161"/>
      <c r="C285" s="162"/>
      <c r="D285" s="162"/>
      <c r="E285" s="163">
        <f t="shared" si="15"/>
        <v>79132</v>
      </c>
      <c r="H285" s="364"/>
      <c r="I285" s="178"/>
      <c r="J285" s="179"/>
      <c r="K285" s="179"/>
      <c r="L285" s="180"/>
      <c r="M285" s="184"/>
    </row>
    <row r="286" spans="1:13" x14ac:dyDescent="0.2">
      <c r="A286" s="362"/>
      <c r="B286" s="161"/>
      <c r="C286" s="162"/>
      <c r="D286" s="162"/>
      <c r="E286" s="163">
        <f t="shared" si="15"/>
        <v>79132</v>
      </c>
      <c r="H286" s="364"/>
      <c r="I286" s="178"/>
      <c r="J286" s="179"/>
      <c r="K286" s="179"/>
      <c r="L286" s="180"/>
      <c r="M286" s="184"/>
    </row>
    <row r="287" spans="1:13" x14ac:dyDescent="0.2">
      <c r="A287" s="362"/>
      <c r="B287" s="161"/>
      <c r="C287" s="162"/>
      <c r="D287" s="162"/>
      <c r="E287" s="163">
        <f t="shared" si="15"/>
        <v>79132</v>
      </c>
      <c r="H287" s="364"/>
      <c r="I287" s="178"/>
      <c r="J287" s="179"/>
      <c r="K287" s="179"/>
      <c r="L287" s="180"/>
      <c r="M287" s="184"/>
    </row>
    <row r="288" spans="1:13" x14ac:dyDescent="0.2">
      <c r="A288" s="362"/>
      <c r="B288" s="161"/>
      <c r="C288" s="162"/>
      <c r="D288" s="162"/>
      <c r="E288" s="163">
        <f t="shared" si="15"/>
        <v>79132</v>
      </c>
      <c r="H288" s="364"/>
      <c r="I288" s="178"/>
      <c r="J288" s="179"/>
      <c r="K288" s="179"/>
      <c r="L288" s="180"/>
      <c r="M288" s="184"/>
    </row>
    <row r="289" spans="1:13" x14ac:dyDescent="0.2">
      <c r="A289" s="362"/>
      <c r="B289" s="161"/>
      <c r="C289" s="162"/>
      <c r="D289" s="162"/>
      <c r="E289" s="163">
        <f t="shared" si="15"/>
        <v>79132</v>
      </c>
      <c r="H289" s="364"/>
      <c r="I289" s="178"/>
      <c r="J289" s="179"/>
      <c r="K289" s="179"/>
      <c r="L289" s="180"/>
      <c r="M289" s="184"/>
    </row>
    <row r="290" spans="1:13" x14ac:dyDescent="0.2">
      <c r="A290" s="362"/>
      <c r="B290" s="161"/>
      <c r="C290" s="162"/>
      <c r="D290" s="162"/>
      <c r="E290" s="163">
        <f t="shared" si="15"/>
        <v>79132</v>
      </c>
      <c r="H290" s="364"/>
      <c r="I290" s="178"/>
      <c r="J290" s="179"/>
      <c r="K290" s="179"/>
      <c r="L290" s="180"/>
      <c r="M290" s="184"/>
    </row>
    <row r="291" spans="1:13" x14ac:dyDescent="0.2">
      <c r="A291" s="362"/>
      <c r="B291" s="161"/>
      <c r="C291" s="162"/>
      <c r="D291" s="162"/>
      <c r="E291" s="163">
        <f t="shared" si="15"/>
        <v>79132</v>
      </c>
      <c r="H291" s="364"/>
      <c r="I291" s="181"/>
      <c r="J291" s="179"/>
      <c r="K291" s="179"/>
      <c r="L291" s="180"/>
      <c r="M291" s="184"/>
    </row>
    <row r="292" spans="1:13" x14ac:dyDescent="0.2">
      <c r="A292" s="362"/>
      <c r="B292" s="161"/>
      <c r="C292" s="162"/>
      <c r="D292" s="162"/>
      <c r="E292" s="163">
        <f t="shared" si="15"/>
        <v>79132</v>
      </c>
      <c r="H292" s="364"/>
      <c r="I292" s="178"/>
      <c r="J292" s="179"/>
      <c r="K292" s="182"/>
      <c r="L292" s="180"/>
      <c r="M292" s="184"/>
    </row>
    <row r="293" spans="1:13" x14ac:dyDescent="0.2">
      <c r="A293" s="362"/>
      <c r="B293" s="161"/>
      <c r="C293" s="162"/>
      <c r="D293" s="162"/>
      <c r="E293" s="163">
        <f t="shared" si="15"/>
        <v>79132</v>
      </c>
      <c r="H293" s="364"/>
      <c r="I293" s="175"/>
      <c r="J293" s="179"/>
      <c r="K293" s="182"/>
      <c r="L293" s="180"/>
      <c r="M293" s="184"/>
    </row>
    <row r="294" spans="1:13" x14ac:dyDescent="0.2">
      <c r="A294" s="362"/>
      <c r="B294" s="164"/>
      <c r="C294" s="162"/>
      <c r="D294" s="162"/>
      <c r="E294" s="163">
        <f t="shared" si="15"/>
        <v>79132</v>
      </c>
      <c r="H294" s="184"/>
      <c r="I294" s="184"/>
      <c r="J294" s="184"/>
      <c r="K294" s="184"/>
      <c r="L294" s="184"/>
      <c r="M294" s="184"/>
    </row>
    <row r="295" spans="1:13" x14ac:dyDescent="0.2">
      <c r="A295" s="362"/>
      <c r="B295" s="161"/>
      <c r="C295" s="162"/>
      <c r="D295" s="165"/>
      <c r="E295" s="163">
        <f t="shared" si="15"/>
        <v>79132</v>
      </c>
      <c r="H295" s="183"/>
      <c r="I295" s="176"/>
      <c r="J295" s="177"/>
      <c r="K295" s="177"/>
      <c r="L295" s="177"/>
      <c r="M295" s="184"/>
    </row>
    <row r="296" spans="1:13" x14ac:dyDescent="0.2">
      <c r="A296" s="362"/>
      <c r="B296" s="166"/>
      <c r="C296" s="167"/>
      <c r="D296" s="168"/>
      <c r="E296" s="163">
        <f t="shared" si="15"/>
        <v>79132</v>
      </c>
      <c r="H296" s="364"/>
      <c r="I296" s="178"/>
      <c r="J296" s="179"/>
      <c r="K296" s="179"/>
      <c r="L296" s="180"/>
      <c r="M296" s="184"/>
    </row>
    <row r="297" spans="1:13" x14ac:dyDescent="0.2">
      <c r="A297" s="362"/>
      <c r="B297" s="161"/>
      <c r="C297" s="162"/>
      <c r="D297" s="162"/>
      <c r="E297" s="163">
        <f t="shared" si="15"/>
        <v>79132</v>
      </c>
      <c r="H297" s="364"/>
      <c r="I297" s="178"/>
      <c r="J297" s="179"/>
      <c r="K297" s="179"/>
      <c r="L297" s="180"/>
      <c r="M297" s="184"/>
    </row>
    <row r="298" spans="1:13" x14ac:dyDescent="0.2">
      <c r="A298" s="362"/>
      <c r="B298" s="164"/>
      <c r="C298" s="162"/>
      <c r="D298" s="162"/>
      <c r="E298" s="163">
        <f t="shared" si="15"/>
        <v>79132</v>
      </c>
      <c r="H298" s="364"/>
      <c r="I298" s="178"/>
      <c r="J298" s="179"/>
      <c r="K298" s="179"/>
      <c r="L298" s="180"/>
      <c r="M298" s="184"/>
    </row>
    <row r="299" spans="1:13" x14ac:dyDescent="0.2">
      <c r="A299" s="362"/>
      <c r="B299" s="161"/>
      <c r="C299" s="162"/>
      <c r="D299" s="165"/>
      <c r="E299" s="163">
        <f t="shared" si="15"/>
        <v>79132</v>
      </c>
      <c r="H299" s="364"/>
      <c r="I299" s="178"/>
      <c r="J299" s="179"/>
      <c r="K299" s="179"/>
      <c r="L299" s="180"/>
      <c r="M299" s="184"/>
    </row>
    <row r="300" spans="1:13" x14ac:dyDescent="0.2">
      <c r="A300" s="362"/>
      <c r="B300" s="169"/>
      <c r="C300" s="167"/>
      <c r="D300" s="168"/>
      <c r="E300" s="163">
        <f t="shared" si="15"/>
        <v>79132</v>
      </c>
      <c r="H300" s="364"/>
      <c r="I300" s="178"/>
      <c r="J300" s="179"/>
      <c r="K300" s="179"/>
      <c r="L300" s="180"/>
      <c r="M300" s="184"/>
    </row>
    <row r="301" spans="1:13" x14ac:dyDescent="0.2">
      <c r="A301" s="362"/>
      <c r="B301" s="161"/>
      <c r="C301" s="162"/>
      <c r="D301" s="162"/>
      <c r="E301" s="163">
        <f t="shared" si="15"/>
        <v>79132</v>
      </c>
      <c r="H301" s="364"/>
      <c r="I301" s="178"/>
      <c r="J301" s="179"/>
      <c r="K301" s="179"/>
      <c r="L301" s="180"/>
      <c r="M301" s="184"/>
    </row>
    <row r="302" spans="1:13" x14ac:dyDescent="0.2">
      <c r="A302" s="362"/>
      <c r="B302" s="164"/>
      <c r="C302" s="162"/>
      <c r="D302" s="162"/>
      <c r="E302" s="163">
        <f t="shared" si="15"/>
        <v>79132</v>
      </c>
      <c r="H302" s="364"/>
      <c r="I302" s="178"/>
      <c r="J302" s="179"/>
      <c r="K302" s="179"/>
      <c r="L302" s="180"/>
      <c r="M302" s="184"/>
    </row>
    <row r="303" spans="1:13" x14ac:dyDescent="0.2">
      <c r="A303" s="362"/>
      <c r="B303" s="161"/>
      <c r="C303" s="162"/>
      <c r="D303" s="165"/>
      <c r="E303" s="163">
        <f t="shared" si="15"/>
        <v>79132</v>
      </c>
      <c r="H303" s="364"/>
      <c r="I303" s="178"/>
      <c r="J303" s="179"/>
      <c r="K303" s="179"/>
      <c r="L303" s="180"/>
      <c r="M303" s="184"/>
    </row>
    <row r="304" spans="1:13" x14ac:dyDescent="0.2">
      <c r="A304" s="362"/>
      <c r="B304" s="169"/>
      <c r="C304" s="167"/>
      <c r="D304" s="168"/>
      <c r="E304" s="163">
        <f t="shared" si="15"/>
        <v>79132</v>
      </c>
      <c r="H304" s="364"/>
      <c r="I304" s="178"/>
      <c r="J304" s="179"/>
      <c r="K304" s="179"/>
      <c r="L304" s="180"/>
      <c r="M304" s="184"/>
    </row>
    <row r="305" spans="1:13" x14ac:dyDescent="0.2">
      <c r="A305" s="362"/>
      <c r="B305" s="161"/>
      <c r="C305" s="162"/>
      <c r="D305" s="162"/>
      <c r="E305" s="163">
        <f t="shared" si="15"/>
        <v>79132</v>
      </c>
      <c r="H305" s="364"/>
      <c r="I305" s="178"/>
      <c r="J305" s="179"/>
      <c r="K305" s="179"/>
      <c r="L305" s="180"/>
      <c r="M305" s="184"/>
    </row>
    <row r="306" spans="1:13" x14ac:dyDescent="0.2">
      <c r="A306" s="363"/>
      <c r="B306" s="170"/>
      <c r="C306" s="171">
        <f>SUM(C262:C305)</f>
        <v>80000</v>
      </c>
      <c r="D306" s="172">
        <f>SUM(D262:D305)</f>
        <v>868</v>
      </c>
      <c r="E306" s="173">
        <f t="shared" ref="E306" si="16">SUM(C306-D306)</f>
        <v>79132</v>
      </c>
      <c r="H306" s="364"/>
      <c r="I306" s="178"/>
      <c r="J306" s="179"/>
      <c r="K306" s="179"/>
      <c r="L306" s="180"/>
      <c r="M306" s="184"/>
    </row>
    <row r="307" spans="1:13" x14ac:dyDescent="0.2">
      <c r="H307" s="364"/>
      <c r="I307" s="178"/>
      <c r="J307" s="179"/>
      <c r="K307" s="179"/>
      <c r="L307" s="180"/>
      <c r="M307" s="184"/>
    </row>
    <row r="308" spans="1:13" x14ac:dyDescent="0.2">
      <c r="H308" s="364"/>
      <c r="I308" s="178"/>
      <c r="J308" s="179"/>
      <c r="K308" s="179"/>
      <c r="L308" s="180"/>
      <c r="M308" s="184"/>
    </row>
    <row r="309" spans="1:13" x14ac:dyDescent="0.2">
      <c r="H309" s="364"/>
      <c r="I309" s="178"/>
      <c r="J309" s="179"/>
      <c r="K309" s="179"/>
      <c r="L309" s="180"/>
      <c r="M309" s="184"/>
    </row>
    <row r="310" spans="1:13" x14ac:dyDescent="0.2">
      <c r="H310" s="364"/>
      <c r="I310" s="178"/>
      <c r="J310" s="179"/>
      <c r="K310" s="179"/>
      <c r="L310" s="180"/>
      <c r="M310" s="184"/>
    </row>
    <row r="311" spans="1:13" x14ac:dyDescent="0.2">
      <c r="H311" s="364"/>
      <c r="I311" s="178"/>
      <c r="J311" s="179"/>
      <c r="K311" s="179"/>
      <c r="L311" s="180"/>
      <c r="M311" s="184"/>
    </row>
    <row r="312" spans="1:13" x14ac:dyDescent="0.2">
      <c r="H312" s="364"/>
      <c r="I312" s="178"/>
      <c r="J312" s="179"/>
      <c r="K312" s="179"/>
      <c r="L312" s="180"/>
      <c r="M312" s="184"/>
    </row>
    <row r="313" spans="1:13" x14ac:dyDescent="0.2">
      <c r="A313" s="157" t="s">
        <v>81</v>
      </c>
      <c r="B313" s="158"/>
      <c r="C313" s="159" t="s">
        <v>83</v>
      </c>
      <c r="D313" s="159" t="s">
        <v>84</v>
      </c>
      <c r="E313" s="160" t="s">
        <v>85</v>
      </c>
      <c r="H313" s="364"/>
      <c r="I313" s="178"/>
      <c r="J313" s="179"/>
      <c r="K313" s="179"/>
      <c r="L313" s="180"/>
      <c r="M313" s="184"/>
    </row>
    <row r="314" spans="1:13" x14ac:dyDescent="0.2">
      <c r="A314" s="361" t="s">
        <v>69</v>
      </c>
      <c r="B314" s="161" t="s">
        <v>11</v>
      </c>
      <c r="C314" s="162">
        <v>80000</v>
      </c>
      <c r="D314" s="162"/>
      <c r="E314" s="163">
        <f>C314-D314</f>
        <v>80000</v>
      </c>
      <c r="H314" s="364"/>
      <c r="I314" s="178"/>
      <c r="J314" s="179"/>
      <c r="K314" s="179"/>
      <c r="L314" s="180"/>
      <c r="M314" s="184"/>
    </row>
    <row r="315" spans="1:13" x14ac:dyDescent="0.2">
      <c r="A315" s="362"/>
      <c r="B315" s="161"/>
      <c r="C315" s="162"/>
      <c r="D315" s="162">
        <v>10000</v>
      </c>
      <c r="E315" s="163">
        <f>SUM(E314-D315+C315)</f>
        <v>70000</v>
      </c>
      <c r="H315" s="364"/>
      <c r="I315" s="178"/>
      <c r="J315" s="179"/>
      <c r="K315" s="179"/>
      <c r="L315" s="180"/>
      <c r="M315" s="184"/>
    </row>
    <row r="316" spans="1:13" x14ac:dyDescent="0.2">
      <c r="A316" s="362"/>
      <c r="B316" s="161"/>
      <c r="C316" s="162"/>
      <c r="D316" s="162">
        <v>2346</v>
      </c>
      <c r="E316" s="163">
        <f>SUM(E315-D316+C316)</f>
        <v>67654</v>
      </c>
      <c r="H316" s="364"/>
      <c r="I316" s="181"/>
      <c r="J316" s="179"/>
      <c r="K316" s="179"/>
      <c r="L316" s="180"/>
      <c r="M316" s="184"/>
    </row>
    <row r="317" spans="1:13" x14ac:dyDescent="0.2">
      <c r="A317" s="362"/>
      <c r="B317" s="161"/>
      <c r="C317" s="162"/>
      <c r="D317" s="162">
        <v>10000</v>
      </c>
      <c r="E317" s="163">
        <f t="shared" ref="E317:E318" si="17">SUM(E316-D317+C317)</f>
        <v>57654</v>
      </c>
      <c r="H317" s="364"/>
      <c r="I317" s="178"/>
      <c r="J317" s="179"/>
      <c r="K317" s="182"/>
      <c r="L317" s="180"/>
      <c r="M317" s="184"/>
    </row>
    <row r="318" spans="1:13" x14ac:dyDescent="0.2">
      <c r="A318" s="362"/>
      <c r="B318" s="161"/>
      <c r="C318" s="162"/>
      <c r="D318" s="162">
        <v>20000</v>
      </c>
      <c r="E318" s="163">
        <f t="shared" si="17"/>
        <v>37654</v>
      </c>
      <c r="H318" s="364"/>
      <c r="I318" s="175"/>
      <c r="J318" s="179"/>
      <c r="K318" s="182"/>
      <c r="L318" s="180"/>
      <c r="M318" s="184"/>
    </row>
    <row r="319" spans="1:13" x14ac:dyDescent="0.2">
      <c r="A319" s="362"/>
      <c r="B319" s="161"/>
      <c r="C319" s="162"/>
      <c r="D319" s="162">
        <v>10000</v>
      </c>
      <c r="E319" s="163">
        <f t="shared" ref="E319:E345" si="18">SUM(E318-D319)</f>
        <v>27654</v>
      </c>
      <c r="H319" s="175"/>
      <c r="I319" s="175"/>
      <c r="J319" s="179"/>
      <c r="K319" s="182"/>
      <c r="L319" s="180"/>
      <c r="M319" s="184"/>
    </row>
    <row r="320" spans="1:13" x14ac:dyDescent="0.2">
      <c r="A320" s="362"/>
      <c r="B320" s="161"/>
      <c r="C320" s="162"/>
      <c r="D320" s="162">
        <v>1390</v>
      </c>
      <c r="E320" s="163">
        <f t="shared" si="18"/>
        <v>26264</v>
      </c>
      <c r="H320" s="174"/>
      <c r="I320" s="176"/>
      <c r="J320" s="177"/>
      <c r="K320" s="177"/>
      <c r="L320" s="177"/>
      <c r="M320" s="184"/>
    </row>
    <row r="321" spans="1:13" x14ac:dyDescent="0.2">
      <c r="A321" s="362"/>
      <c r="B321" s="161"/>
      <c r="C321" s="162"/>
      <c r="D321" s="162"/>
      <c r="E321" s="163">
        <f t="shared" si="18"/>
        <v>26264</v>
      </c>
      <c r="H321" s="364"/>
      <c r="I321" s="178"/>
      <c r="J321" s="179"/>
      <c r="K321" s="179"/>
      <c r="L321" s="180"/>
      <c r="M321" s="184"/>
    </row>
    <row r="322" spans="1:13" x14ac:dyDescent="0.2">
      <c r="A322" s="362"/>
      <c r="B322" s="161"/>
      <c r="C322" s="162"/>
      <c r="D322" s="162"/>
      <c r="E322" s="163">
        <f t="shared" si="18"/>
        <v>26264</v>
      </c>
      <c r="H322" s="364"/>
      <c r="I322" s="178"/>
      <c r="J322" s="179"/>
      <c r="K322" s="179"/>
      <c r="L322" s="180"/>
      <c r="M322" s="184"/>
    </row>
    <row r="323" spans="1:13" x14ac:dyDescent="0.2">
      <c r="A323" s="362"/>
      <c r="B323" s="161"/>
      <c r="C323" s="162"/>
      <c r="D323" s="162"/>
      <c r="E323" s="163">
        <f t="shared" si="18"/>
        <v>26264</v>
      </c>
      <c r="H323" s="364"/>
      <c r="I323" s="178"/>
      <c r="J323" s="179"/>
      <c r="K323" s="179"/>
      <c r="L323" s="180"/>
      <c r="M323" s="184"/>
    </row>
    <row r="324" spans="1:13" x14ac:dyDescent="0.2">
      <c r="A324" s="362"/>
      <c r="B324" s="161"/>
      <c r="C324" s="162"/>
      <c r="D324" s="162"/>
      <c r="E324" s="163">
        <f t="shared" si="18"/>
        <v>26264</v>
      </c>
      <c r="H324" s="364"/>
      <c r="I324" s="178"/>
      <c r="J324" s="179"/>
      <c r="K324" s="179"/>
      <c r="L324" s="180"/>
      <c r="M324" s="184"/>
    </row>
    <row r="325" spans="1:13" x14ac:dyDescent="0.2">
      <c r="A325" s="362"/>
      <c r="B325" s="161"/>
      <c r="C325" s="162"/>
      <c r="D325" s="162"/>
      <c r="E325" s="163">
        <f t="shared" si="18"/>
        <v>26264</v>
      </c>
      <c r="H325" s="364"/>
      <c r="I325" s="178"/>
      <c r="J325" s="179"/>
      <c r="K325" s="179"/>
      <c r="L325" s="180"/>
      <c r="M325" s="184"/>
    </row>
    <row r="326" spans="1:13" x14ac:dyDescent="0.2">
      <c r="A326" s="362"/>
      <c r="B326" s="161"/>
      <c r="C326" s="162"/>
      <c r="D326" s="162"/>
      <c r="E326" s="163">
        <f t="shared" si="18"/>
        <v>26264</v>
      </c>
      <c r="H326" s="364"/>
      <c r="I326" s="178"/>
      <c r="J326" s="179"/>
      <c r="K326" s="179"/>
      <c r="L326" s="180"/>
      <c r="M326" s="184"/>
    </row>
    <row r="327" spans="1:13" x14ac:dyDescent="0.2">
      <c r="A327" s="362"/>
      <c r="B327" s="161"/>
      <c r="C327" s="162"/>
      <c r="D327" s="162"/>
      <c r="E327" s="163">
        <f t="shared" si="18"/>
        <v>26264</v>
      </c>
      <c r="H327" s="364"/>
      <c r="I327" s="178"/>
      <c r="J327" s="179"/>
      <c r="K327" s="179"/>
      <c r="L327" s="180"/>
      <c r="M327" s="184"/>
    </row>
    <row r="328" spans="1:13" x14ac:dyDescent="0.2">
      <c r="A328" s="362"/>
      <c r="B328" s="161"/>
      <c r="C328" s="162"/>
      <c r="D328" s="162"/>
      <c r="E328" s="163">
        <f t="shared" si="18"/>
        <v>26264</v>
      </c>
      <c r="H328" s="364"/>
      <c r="I328" s="178"/>
      <c r="J328" s="179"/>
      <c r="K328" s="179"/>
      <c r="L328" s="180"/>
      <c r="M328" s="184"/>
    </row>
    <row r="329" spans="1:13" x14ac:dyDescent="0.2">
      <c r="A329" s="362"/>
      <c r="B329" s="161"/>
      <c r="C329" s="162"/>
      <c r="D329" s="162"/>
      <c r="E329" s="163">
        <f t="shared" si="18"/>
        <v>26264</v>
      </c>
      <c r="H329" s="364"/>
      <c r="I329" s="178"/>
      <c r="J329" s="179"/>
      <c r="K329" s="179"/>
      <c r="L329" s="180"/>
      <c r="M329" s="184"/>
    </row>
    <row r="330" spans="1:13" x14ac:dyDescent="0.2">
      <c r="A330" s="362"/>
      <c r="B330" s="161"/>
      <c r="C330" s="162"/>
      <c r="D330" s="162"/>
      <c r="E330" s="163">
        <f t="shared" si="18"/>
        <v>26264</v>
      </c>
      <c r="H330" s="364"/>
      <c r="I330" s="178"/>
      <c r="J330" s="179"/>
      <c r="K330" s="179"/>
      <c r="L330" s="180"/>
      <c r="M330" s="184"/>
    </row>
    <row r="331" spans="1:13" x14ac:dyDescent="0.2">
      <c r="A331" s="362"/>
      <c r="B331" s="161"/>
      <c r="C331" s="162"/>
      <c r="D331" s="162"/>
      <c r="E331" s="163">
        <f t="shared" si="18"/>
        <v>26264</v>
      </c>
      <c r="H331" s="364"/>
      <c r="I331" s="178"/>
      <c r="J331" s="179"/>
      <c r="K331" s="179"/>
      <c r="L331" s="180"/>
      <c r="M331" s="184"/>
    </row>
    <row r="332" spans="1:13" x14ac:dyDescent="0.2">
      <c r="A332" s="362"/>
      <c r="B332" s="161"/>
      <c r="C332" s="162"/>
      <c r="D332" s="162"/>
      <c r="E332" s="163">
        <f t="shared" si="18"/>
        <v>26264</v>
      </c>
      <c r="H332" s="364"/>
      <c r="I332" s="178"/>
      <c r="J332" s="179"/>
      <c r="K332" s="179"/>
      <c r="L332" s="180"/>
      <c r="M332" s="184"/>
    </row>
    <row r="333" spans="1:13" x14ac:dyDescent="0.2">
      <c r="A333" s="362"/>
      <c r="B333" s="161"/>
      <c r="C333" s="162"/>
      <c r="D333" s="162"/>
      <c r="E333" s="163">
        <f t="shared" si="18"/>
        <v>26264</v>
      </c>
      <c r="H333" s="364"/>
      <c r="I333" s="178"/>
      <c r="J333" s="179"/>
      <c r="K333" s="179"/>
      <c r="L333" s="180"/>
      <c r="M333" s="184"/>
    </row>
    <row r="334" spans="1:13" x14ac:dyDescent="0.2">
      <c r="A334" s="362"/>
      <c r="B334" s="164"/>
      <c r="C334" s="162"/>
      <c r="D334" s="162"/>
      <c r="E334" s="163">
        <f t="shared" si="18"/>
        <v>26264</v>
      </c>
      <c r="H334" s="364"/>
      <c r="I334" s="178"/>
      <c r="J334" s="179"/>
      <c r="K334" s="179"/>
      <c r="L334" s="180"/>
      <c r="M334" s="184"/>
    </row>
    <row r="335" spans="1:13" x14ac:dyDescent="0.2">
      <c r="A335" s="362"/>
      <c r="B335" s="161"/>
      <c r="C335" s="162"/>
      <c r="D335" s="165"/>
      <c r="E335" s="163">
        <f t="shared" si="18"/>
        <v>26264</v>
      </c>
      <c r="H335" s="364"/>
      <c r="I335" s="178"/>
      <c r="J335" s="179"/>
      <c r="K335" s="179"/>
      <c r="L335" s="180"/>
      <c r="M335" s="184"/>
    </row>
    <row r="336" spans="1:13" x14ac:dyDescent="0.2">
      <c r="A336" s="362"/>
      <c r="B336" s="166"/>
      <c r="C336" s="167"/>
      <c r="D336" s="168"/>
      <c r="E336" s="163">
        <f t="shared" si="18"/>
        <v>26264</v>
      </c>
      <c r="H336" s="364"/>
      <c r="I336" s="178"/>
      <c r="J336" s="179"/>
      <c r="K336" s="179"/>
      <c r="L336" s="180"/>
      <c r="M336" s="184"/>
    </row>
    <row r="337" spans="1:13" x14ac:dyDescent="0.2">
      <c r="A337" s="362"/>
      <c r="B337" s="161"/>
      <c r="C337" s="162"/>
      <c r="D337" s="162"/>
      <c r="E337" s="163">
        <f t="shared" si="18"/>
        <v>26264</v>
      </c>
      <c r="H337" s="364"/>
      <c r="I337" s="178"/>
      <c r="J337" s="179"/>
      <c r="K337" s="179"/>
      <c r="L337" s="180"/>
      <c r="M337" s="184"/>
    </row>
    <row r="338" spans="1:13" x14ac:dyDescent="0.2">
      <c r="A338" s="362"/>
      <c r="B338" s="164"/>
      <c r="C338" s="162"/>
      <c r="D338" s="162"/>
      <c r="E338" s="163">
        <f t="shared" si="18"/>
        <v>26264</v>
      </c>
      <c r="H338" s="364"/>
      <c r="I338" s="178"/>
      <c r="J338" s="179"/>
      <c r="K338" s="179"/>
      <c r="L338" s="180"/>
      <c r="M338" s="184"/>
    </row>
    <row r="339" spans="1:13" x14ac:dyDescent="0.2">
      <c r="A339" s="362"/>
      <c r="B339" s="161"/>
      <c r="C339" s="162"/>
      <c r="D339" s="165"/>
      <c r="E339" s="163">
        <f t="shared" si="18"/>
        <v>26264</v>
      </c>
      <c r="H339" s="364"/>
      <c r="I339" s="178"/>
      <c r="J339" s="179"/>
      <c r="K339" s="179"/>
      <c r="L339" s="180"/>
      <c r="M339" s="184"/>
    </row>
    <row r="340" spans="1:13" x14ac:dyDescent="0.2">
      <c r="A340" s="362"/>
      <c r="B340" s="169"/>
      <c r="C340" s="167"/>
      <c r="D340" s="168"/>
      <c r="E340" s="163">
        <f t="shared" si="18"/>
        <v>26264</v>
      </c>
      <c r="H340" s="364"/>
      <c r="I340" s="181"/>
      <c r="J340" s="179"/>
      <c r="K340" s="179"/>
      <c r="L340" s="180"/>
      <c r="M340" s="184"/>
    </row>
    <row r="341" spans="1:13" x14ac:dyDescent="0.2">
      <c r="A341" s="362"/>
      <c r="B341" s="161"/>
      <c r="C341" s="162"/>
      <c r="D341" s="162"/>
      <c r="E341" s="163">
        <f t="shared" si="18"/>
        <v>26264</v>
      </c>
      <c r="H341" s="364"/>
      <c r="I341" s="178"/>
      <c r="J341" s="179"/>
      <c r="K341" s="182"/>
      <c r="L341" s="180"/>
      <c r="M341" s="184"/>
    </row>
    <row r="342" spans="1:13" x14ac:dyDescent="0.2">
      <c r="A342" s="362"/>
      <c r="B342" s="164"/>
      <c r="C342" s="162"/>
      <c r="D342" s="162"/>
      <c r="E342" s="163">
        <f t="shared" si="18"/>
        <v>26264</v>
      </c>
      <c r="H342" s="364"/>
      <c r="I342" s="175"/>
      <c r="J342" s="179"/>
      <c r="K342" s="182"/>
      <c r="L342" s="180"/>
      <c r="M342" s="184"/>
    </row>
    <row r="343" spans="1:13" x14ac:dyDescent="0.2">
      <c r="A343" s="362"/>
      <c r="B343" s="161"/>
      <c r="C343" s="162"/>
      <c r="D343" s="165"/>
      <c r="E343" s="163">
        <f t="shared" si="18"/>
        <v>26264</v>
      </c>
      <c r="H343" s="175"/>
      <c r="I343" s="175"/>
      <c r="J343" s="179"/>
      <c r="K343" s="182"/>
      <c r="L343" s="180"/>
      <c r="M343" s="184"/>
    </row>
    <row r="344" spans="1:13" x14ac:dyDescent="0.2">
      <c r="A344" s="362"/>
      <c r="B344" s="169"/>
      <c r="C344" s="167"/>
      <c r="D344" s="168"/>
      <c r="E344" s="163">
        <f t="shared" si="18"/>
        <v>26264</v>
      </c>
      <c r="H344" s="364"/>
      <c r="I344" s="176"/>
      <c r="J344" s="177"/>
      <c r="K344" s="177"/>
      <c r="L344" s="177"/>
      <c r="M344" s="184"/>
    </row>
    <row r="345" spans="1:13" x14ac:dyDescent="0.2">
      <c r="A345" s="362"/>
      <c r="B345" s="161"/>
      <c r="C345" s="162"/>
      <c r="D345" s="162"/>
      <c r="E345" s="163">
        <f t="shared" si="18"/>
        <v>26264</v>
      </c>
      <c r="H345" s="364"/>
      <c r="I345" s="178"/>
      <c r="J345" s="179"/>
      <c r="K345" s="179"/>
      <c r="L345" s="180"/>
      <c r="M345" s="184"/>
    </row>
    <row r="346" spans="1:13" x14ac:dyDescent="0.2">
      <c r="A346" s="363"/>
      <c r="B346" s="170"/>
      <c r="C346" s="171">
        <f>SUM(C314:C345)</f>
        <v>80000</v>
      </c>
      <c r="D346" s="172">
        <f>SUM(D314:D345)</f>
        <v>53736</v>
      </c>
      <c r="E346" s="173">
        <f t="shared" ref="E346" si="19">SUM(C346-D346)</f>
        <v>26264</v>
      </c>
      <c r="H346" s="364"/>
      <c r="I346" s="178"/>
      <c r="J346" s="179"/>
      <c r="K346" s="179"/>
      <c r="L346" s="180"/>
      <c r="M346" s="184"/>
    </row>
    <row r="347" spans="1:13" x14ac:dyDescent="0.2">
      <c r="H347" s="364"/>
      <c r="I347" s="178"/>
      <c r="J347" s="179"/>
      <c r="K347" s="179"/>
      <c r="L347" s="180"/>
      <c r="M347" s="184"/>
    </row>
    <row r="348" spans="1:13" x14ac:dyDescent="0.2">
      <c r="H348" s="364"/>
      <c r="I348" s="178"/>
      <c r="J348" s="179"/>
      <c r="K348" s="179"/>
      <c r="L348" s="180"/>
      <c r="M348" s="184"/>
    </row>
    <row r="349" spans="1:13" x14ac:dyDescent="0.2">
      <c r="H349" s="364"/>
      <c r="I349" s="178"/>
      <c r="J349" s="179"/>
      <c r="K349" s="179"/>
      <c r="L349" s="180"/>
      <c r="M349" s="184"/>
    </row>
    <row r="350" spans="1:13" x14ac:dyDescent="0.2">
      <c r="H350" s="364"/>
      <c r="I350" s="178"/>
      <c r="J350" s="179"/>
      <c r="K350" s="179"/>
      <c r="L350" s="180"/>
      <c r="M350" s="184"/>
    </row>
    <row r="351" spans="1:13" x14ac:dyDescent="0.2">
      <c r="H351" s="364"/>
      <c r="I351" s="178"/>
      <c r="J351" s="179"/>
      <c r="K351" s="179"/>
      <c r="L351" s="180"/>
      <c r="M351" s="184"/>
    </row>
    <row r="352" spans="1:13" x14ac:dyDescent="0.2">
      <c r="H352" s="364"/>
      <c r="I352" s="178"/>
      <c r="J352" s="179"/>
      <c r="K352" s="179"/>
      <c r="L352" s="180"/>
      <c r="M352" s="184"/>
    </row>
    <row r="353" spans="1:13" x14ac:dyDescent="0.2">
      <c r="A353" s="157" t="s">
        <v>81</v>
      </c>
      <c r="B353" s="158"/>
      <c r="C353" s="159" t="s">
        <v>83</v>
      </c>
      <c r="D353" s="159" t="s">
        <v>84</v>
      </c>
      <c r="E353" s="160" t="s">
        <v>85</v>
      </c>
      <c r="H353" s="364"/>
      <c r="I353" s="178"/>
      <c r="J353" s="179"/>
      <c r="K353" s="179"/>
      <c r="L353" s="180"/>
      <c r="M353" s="184"/>
    </row>
    <row r="354" spans="1:13" x14ac:dyDescent="0.2">
      <c r="A354" s="361" t="s">
        <v>70</v>
      </c>
      <c r="B354" s="161" t="s">
        <v>11</v>
      </c>
      <c r="C354" s="162">
        <v>80000</v>
      </c>
      <c r="D354" s="162"/>
      <c r="E354" s="163">
        <f>C354-D354</f>
        <v>80000</v>
      </c>
      <c r="H354" s="364"/>
      <c r="I354" s="178"/>
      <c r="J354" s="179"/>
      <c r="K354" s="179"/>
      <c r="L354" s="180"/>
      <c r="M354" s="184"/>
    </row>
    <row r="355" spans="1:13" x14ac:dyDescent="0.2">
      <c r="A355" s="362"/>
      <c r="B355" s="161"/>
      <c r="C355" s="162"/>
      <c r="D355" s="162">
        <v>3502</v>
      </c>
      <c r="E355" s="163">
        <f>SUM(E354-D355+C355)</f>
        <v>76498</v>
      </c>
      <c r="H355" s="364"/>
      <c r="I355" s="178"/>
      <c r="J355" s="179"/>
      <c r="K355" s="179"/>
      <c r="L355" s="180"/>
      <c r="M355" s="184"/>
    </row>
    <row r="356" spans="1:13" x14ac:dyDescent="0.2">
      <c r="A356" s="362"/>
      <c r="B356" s="161"/>
      <c r="C356" s="162"/>
      <c r="D356" s="162">
        <v>2530</v>
      </c>
      <c r="E356" s="163">
        <f>SUM(E355-D356+C356)</f>
        <v>73968</v>
      </c>
      <c r="H356" s="364"/>
      <c r="I356" s="178"/>
      <c r="J356" s="179"/>
      <c r="K356" s="179"/>
      <c r="L356" s="180"/>
      <c r="M356" s="184"/>
    </row>
    <row r="357" spans="1:13" x14ac:dyDescent="0.2">
      <c r="A357" s="362"/>
      <c r="B357" s="161"/>
      <c r="C357" s="162"/>
      <c r="D357" s="162">
        <v>7200</v>
      </c>
      <c r="E357" s="163">
        <f t="shared" ref="E357:E361" si="20">SUM(E356-D357+C357)</f>
        <v>66768</v>
      </c>
      <c r="H357" s="364"/>
      <c r="I357" s="178"/>
      <c r="J357" s="179"/>
      <c r="K357" s="179"/>
      <c r="L357" s="180"/>
      <c r="M357" s="184"/>
    </row>
    <row r="358" spans="1:13" x14ac:dyDescent="0.2">
      <c r="A358" s="362"/>
      <c r="B358" s="161"/>
      <c r="C358" s="162"/>
      <c r="D358" s="162">
        <v>1397</v>
      </c>
      <c r="E358" s="163">
        <f t="shared" si="20"/>
        <v>65371</v>
      </c>
      <c r="H358" s="364"/>
      <c r="I358" s="178"/>
      <c r="J358" s="179"/>
      <c r="K358" s="179"/>
      <c r="L358" s="180"/>
      <c r="M358" s="184"/>
    </row>
    <row r="359" spans="1:13" x14ac:dyDescent="0.2">
      <c r="A359" s="362"/>
      <c r="B359" s="161"/>
      <c r="C359" s="162"/>
      <c r="D359" s="162">
        <v>40505</v>
      </c>
      <c r="E359" s="163">
        <f t="shared" si="20"/>
        <v>24866</v>
      </c>
      <c r="H359" s="364"/>
      <c r="I359" s="178"/>
      <c r="J359" s="179"/>
      <c r="K359" s="179"/>
      <c r="L359" s="180"/>
      <c r="M359" s="184"/>
    </row>
    <row r="360" spans="1:13" x14ac:dyDescent="0.2">
      <c r="A360" s="362"/>
      <c r="B360" s="161"/>
      <c r="C360" s="162"/>
      <c r="D360" s="162"/>
      <c r="E360" s="163">
        <f t="shared" si="20"/>
        <v>24866</v>
      </c>
      <c r="H360" s="364"/>
      <c r="I360" s="178"/>
      <c r="J360" s="179"/>
      <c r="K360" s="179"/>
      <c r="L360" s="180"/>
      <c r="M360" s="184"/>
    </row>
    <row r="361" spans="1:13" x14ac:dyDescent="0.2">
      <c r="A361" s="362"/>
      <c r="B361" s="161"/>
      <c r="C361" s="162"/>
      <c r="D361" s="162"/>
      <c r="E361" s="163">
        <f t="shared" si="20"/>
        <v>24866</v>
      </c>
      <c r="H361" s="364"/>
      <c r="I361" s="178"/>
      <c r="J361" s="179"/>
      <c r="K361" s="179"/>
      <c r="L361" s="180"/>
      <c r="M361" s="184"/>
    </row>
    <row r="362" spans="1:13" x14ac:dyDescent="0.2">
      <c r="A362" s="362"/>
      <c r="B362" s="161"/>
      <c r="C362" s="162"/>
      <c r="D362" s="162"/>
      <c r="E362" s="163">
        <f t="shared" ref="E362:E385" si="21">SUM(E361-D362)</f>
        <v>24866</v>
      </c>
      <c r="H362" s="364"/>
      <c r="I362" s="178"/>
      <c r="J362" s="179"/>
      <c r="K362" s="179"/>
      <c r="L362" s="180"/>
      <c r="M362" s="184"/>
    </row>
    <row r="363" spans="1:13" x14ac:dyDescent="0.2">
      <c r="A363" s="362"/>
      <c r="B363" s="161"/>
      <c r="C363" s="162"/>
      <c r="D363" s="162"/>
      <c r="E363" s="163">
        <f t="shared" si="21"/>
        <v>24866</v>
      </c>
      <c r="H363" s="364"/>
      <c r="I363" s="178"/>
      <c r="J363" s="179"/>
      <c r="K363" s="179"/>
      <c r="L363" s="180"/>
      <c r="M363" s="184"/>
    </row>
    <row r="364" spans="1:13" x14ac:dyDescent="0.2">
      <c r="A364" s="362"/>
      <c r="B364" s="161"/>
      <c r="C364" s="162"/>
      <c r="D364" s="162"/>
      <c r="E364" s="163">
        <f t="shared" si="21"/>
        <v>24866</v>
      </c>
      <c r="H364" s="364"/>
      <c r="I364" s="181"/>
      <c r="J364" s="179"/>
      <c r="K364" s="179"/>
      <c r="L364" s="180"/>
      <c r="M364" s="184"/>
    </row>
    <row r="365" spans="1:13" x14ac:dyDescent="0.2">
      <c r="A365" s="362"/>
      <c r="B365" s="161"/>
      <c r="C365" s="162"/>
      <c r="D365" s="162"/>
      <c r="E365" s="163">
        <f t="shared" si="21"/>
        <v>24866</v>
      </c>
      <c r="H365" s="364"/>
      <c r="I365" s="178"/>
      <c r="J365" s="179"/>
      <c r="K365" s="182"/>
      <c r="L365" s="180"/>
      <c r="M365" s="184"/>
    </row>
    <row r="366" spans="1:13" x14ac:dyDescent="0.2">
      <c r="A366" s="362"/>
      <c r="B366" s="161"/>
      <c r="C366" s="162"/>
      <c r="D366" s="162"/>
      <c r="E366" s="163">
        <f t="shared" si="21"/>
        <v>24866</v>
      </c>
      <c r="H366" s="364"/>
      <c r="I366" s="175"/>
      <c r="J366" s="179"/>
      <c r="K366" s="182"/>
      <c r="L366" s="180"/>
      <c r="M366" s="184"/>
    </row>
    <row r="367" spans="1:13" x14ac:dyDescent="0.2">
      <c r="A367" s="362"/>
      <c r="B367" s="161"/>
      <c r="C367" s="162"/>
      <c r="D367" s="162"/>
      <c r="E367" s="163">
        <f t="shared" si="21"/>
        <v>24866</v>
      </c>
      <c r="H367" s="175"/>
      <c r="I367" s="175"/>
      <c r="J367" s="179"/>
      <c r="K367" s="182"/>
      <c r="L367" s="180"/>
      <c r="M367" s="184"/>
    </row>
    <row r="368" spans="1:13" x14ac:dyDescent="0.2">
      <c r="A368" s="362"/>
      <c r="B368" s="161"/>
      <c r="C368" s="162"/>
      <c r="D368" s="162"/>
      <c r="E368" s="163">
        <f t="shared" si="21"/>
        <v>24866</v>
      </c>
      <c r="H368" s="364"/>
      <c r="I368" s="176"/>
      <c r="J368" s="177"/>
      <c r="K368" s="177"/>
      <c r="L368" s="177"/>
      <c r="M368" s="184"/>
    </row>
    <row r="369" spans="1:13" x14ac:dyDescent="0.2">
      <c r="A369" s="362"/>
      <c r="B369" s="161"/>
      <c r="C369" s="162"/>
      <c r="D369" s="162"/>
      <c r="E369" s="163">
        <f t="shared" si="21"/>
        <v>24866</v>
      </c>
      <c r="H369" s="364"/>
      <c r="I369" s="178"/>
      <c r="J369" s="179"/>
      <c r="K369" s="179"/>
      <c r="L369" s="180"/>
      <c r="M369" s="184"/>
    </row>
    <row r="370" spans="1:13" x14ac:dyDescent="0.2">
      <c r="A370" s="362"/>
      <c r="B370" s="161"/>
      <c r="C370" s="162"/>
      <c r="D370" s="162"/>
      <c r="E370" s="163">
        <f t="shared" si="21"/>
        <v>24866</v>
      </c>
      <c r="H370" s="364"/>
      <c r="I370" s="178"/>
      <c r="J370" s="179"/>
      <c r="K370" s="179"/>
      <c r="L370" s="180"/>
      <c r="M370" s="184"/>
    </row>
    <row r="371" spans="1:13" x14ac:dyDescent="0.2">
      <c r="A371" s="362"/>
      <c r="B371" s="161"/>
      <c r="C371" s="162"/>
      <c r="D371" s="162"/>
      <c r="E371" s="163">
        <f t="shared" si="21"/>
        <v>24866</v>
      </c>
      <c r="H371" s="364"/>
      <c r="I371" s="178"/>
      <c r="J371" s="179"/>
      <c r="K371" s="179"/>
      <c r="L371" s="180"/>
      <c r="M371" s="184"/>
    </row>
    <row r="372" spans="1:13" x14ac:dyDescent="0.2">
      <c r="A372" s="362"/>
      <c r="B372" s="161"/>
      <c r="C372" s="162"/>
      <c r="D372" s="162"/>
      <c r="E372" s="163">
        <f t="shared" si="21"/>
        <v>24866</v>
      </c>
      <c r="H372" s="364"/>
      <c r="I372" s="178"/>
      <c r="J372" s="179"/>
      <c r="K372" s="179"/>
      <c r="L372" s="180"/>
      <c r="M372" s="184"/>
    </row>
    <row r="373" spans="1:13" x14ac:dyDescent="0.2">
      <c r="A373" s="362"/>
      <c r="B373" s="161"/>
      <c r="C373" s="162"/>
      <c r="D373" s="162"/>
      <c r="E373" s="163">
        <f t="shared" si="21"/>
        <v>24866</v>
      </c>
      <c r="H373" s="364"/>
      <c r="I373" s="178"/>
      <c r="J373" s="179"/>
      <c r="K373" s="179"/>
      <c r="L373" s="180"/>
      <c r="M373" s="184"/>
    </row>
    <row r="374" spans="1:13" x14ac:dyDescent="0.2">
      <c r="A374" s="362"/>
      <c r="B374" s="164"/>
      <c r="C374" s="162"/>
      <c r="D374" s="162"/>
      <c r="E374" s="163">
        <f t="shared" si="21"/>
        <v>24866</v>
      </c>
      <c r="H374" s="364"/>
      <c r="I374" s="178"/>
      <c r="J374" s="179"/>
      <c r="K374" s="179"/>
      <c r="L374" s="180"/>
      <c r="M374" s="184"/>
    </row>
    <row r="375" spans="1:13" x14ac:dyDescent="0.2">
      <c r="A375" s="362"/>
      <c r="B375" s="161"/>
      <c r="C375" s="162"/>
      <c r="D375" s="165"/>
      <c r="E375" s="163">
        <f t="shared" si="21"/>
        <v>24866</v>
      </c>
      <c r="H375" s="364"/>
      <c r="I375" s="178"/>
      <c r="J375" s="179"/>
      <c r="K375" s="179"/>
      <c r="L375" s="180"/>
      <c r="M375" s="184"/>
    </row>
    <row r="376" spans="1:13" x14ac:dyDescent="0.2">
      <c r="A376" s="362"/>
      <c r="B376" s="166"/>
      <c r="C376" s="167"/>
      <c r="D376" s="168"/>
      <c r="E376" s="163">
        <f t="shared" si="21"/>
        <v>24866</v>
      </c>
      <c r="H376" s="364"/>
      <c r="I376" s="178"/>
      <c r="J376" s="179"/>
      <c r="K376" s="179"/>
      <c r="L376" s="180"/>
      <c r="M376" s="184"/>
    </row>
    <row r="377" spans="1:13" x14ac:dyDescent="0.2">
      <c r="A377" s="362"/>
      <c r="B377" s="161"/>
      <c r="C377" s="162"/>
      <c r="D377" s="162"/>
      <c r="E377" s="163">
        <f t="shared" si="21"/>
        <v>24866</v>
      </c>
      <c r="H377" s="364"/>
      <c r="I377" s="178"/>
      <c r="J377" s="179"/>
      <c r="K377" s="179"/>
      <c r="L377" s="180"/>
      <c r="M377" s="184"/>
    </row>
    <row r="378" spans="1:13" x14ac:dyDescent="0.2">
      <c r="A378" s="362"/>
      <c r="B378" s="164"/>
      <c r="C378" s="162"/>
      <c r="D378" s="162"/>
      <c r="E378" s="163">
        <f t="shared" si="21"/>
        <v>24866</v>
      </c>
      <c r="H378" s="364"/>
      <c r="I378" s="178"/>
      <c r="J378" s="179"/>
      <c r="K378" s="179"/>
      <c r="L378" s="180"/>
      <c r="M378" s="184"/>
    </row>
    <row r="379" spans="1:13" x14ac:dyDescent="0.2">
      <c r="A379" s="362"/>
      <c r="B379" s="161"/>
      <c r="C379" s="162"/>
      <c r="D379" s="165"/>
      <c r="E379" s="163">
        <f t="shared" si="21"/>
        <v>24866</v>
      </c>
      <c r="H379" s="364"/>
      <c r="I379" s="178"/>
      <c r="J379" s="179"/>
      <c r="K379" s="179"/>
      <c r="L379" s="180"/>
      <c r="M379" s="184"/>
    </row>
    <row r="380" spans="1:13" x14ac:dyDescent="0.2">
      <c r="A380" s="362"/>
      <c r="B380" s="169"/>
      <c r="C380" s="167"/>
      <c r="D380" s="168"/>
      <c r="E380" s="163">
        <f t="shared" si="21"/>
        <v>24866</v>
      </c>
      <c r="H380" s="364"/>
      <c r="I380" s="178"/>
      <c r="J380" s="179"/>
      <c r="K380" s="179"/>
      <c r="L380" s="180"/>
      <c r="M380" s="184"/>
    </row>
    <row r="381" spans="1:13" x14ac:dyDescent="0.2">
      <c r="A381" s="362"/>
      <c r="B381" s="161"/>
      <c r="C381" s="162"/>
      <c r="D381" s="162"/>
      <c r="E381" s="163">
        <f t="shared" si="21"/>
        <v>24866</v>
      </c>
      <c r="H381" s="364"/>
      <c r="I381" s="178"/>
      <c r="J381" s="179"/>
      <c r="K381" s="179"/>
      <c r="L381" s="180"/>
      <c r="M381" s="184"/>
    </row>
    <row r="382" spans="1:13" x14ac:dyDescent="0.2">
      <c r="A382" s="362"/>
      <c r="B382" s="164"/>
      <c r="C382" s="162"/>
      <c r="D382" s="162"/>
      <c r="E382" s="163">
        <f t="shared" si="21"/>
        <v>24866</v>
      </c>
      <c r="H382" s="364"/>
      <c r="I382" s="178"/>
      <c r="J382" s="179"/>
      <c r="K382" s="179"/>
      <c r="L382" s="180"/>
      <c r="M382" s="184"/>
    </row>
    <row r="383" spans="1:13" x14ac:dyDescent="0.2">
      <c r="A383" s="362"/>
      <c r="B383" s="161"/>
      <c r="C383" s="162"/>
      <c r="D383" s="165"/>
      <c r="E383" s="163">
        <f t="shared" si="21"/>
        <v>24866</v>
      </c>
      <c r="H383" s="364"/>
      <c r="I383" s="178"/>
      <c r="J383" s="179"/>
      <c r="K383" s="179"/>
      <c r="L383" s="180"/>
      <c r="M383" s="184"/>
    </row>
    <row r="384" spans="1:13" x14ac:dyDescent="0.2">
      <c r="A384" s="362"/>
      <c r="B384" s="169"/>
      <c r="C384" s="167"/>
      <c r="D384" s="168"/>
      <c r="E384" s="163">
        <f t="shared" si="21"/>
        <v>24866</v>
      </c>
      <c r="H384" s="364"/>
      <c r="I384" s="178"/>
      <c r="J384" s="179"/>
      <c r="K384" s="179"/>
      <c r="L384" s="180"/>
      <c r="M384" s="184"/>
    </row>
    <row r="385" spans="1:13" x14ac:dyDescent="0.2">
      <c r="A385" s="362"/>
      <c r="B385" s="161"/>
      <c r="C385" s="162"/>
      <c r="D385" s="162"/>
      <c r="E385" s="163">
        <f t="shared" si="21"/>
        <v>24866</v>
      </c>
      <c r="H385" s="364"/>
      <c r="I385" s="178"/>
      <c r="J385" s="179"/>
      <c r="K385" s="179"/>
      <c r="L385" s="180"/>
      <c r="M385" s="184"/>
    </row>
    <row r="386" spans="1:13" x14ac:dyDescent="0.2">
      <c r="A386" s="363"/>
      <c r="B386" s="170"/>
      <c r="C386" s="171">
        <f>SUM(C354:C385)</f>
        <v>80000</v>
      </c>
      <c r="D386" s="172">
        <f>SUM(D354:D385)</f>
        <v>55134</v>
      </c>
      <c r="E386" s="173">
        <f t="shared" ref="E386" si="22">SUM(C386-D386)</f>
        <v>24866</v>
      </c>
      <c r="H386" s="364"/>
      <c r="I386" s="178"/>
      <c r="J386" s="179"/>
      <c r="K386" s="179"/>
      <c r="L386" s="180"/>
      <c r="M386" s="184"/>
    </row>
    <row r="387" spans="1:13" x14ac:dyDescent="0.2">
      <c r="H387" s="364"/>
      <c r="I387" s="178"/>
      <c r="J387" s="179"/>
      <c r="K387" s="179"/>
      <c r="L387" s="180"/>
      <c r="M387" s="184"/>
    </row>
    <row r="388" spans="1:13" x14ac:dyDescent="0.2">
      <c r="H388" s="364"/>
      <c r="I388" s="181"/>
      <c r="J388" s="179"/>
      <c r="K388" s="179"/>
      <c r="L388" s="180"/>
      <c r="M388" s="184"/>
    </row>
    <row r="389" spans="1:13" x14ac:dyDescent="0.2">
      <c r="H389" s="364"/>
      <c r="I389" s="178"/>
      <c r="J389" s="179"/>
      <c r="K389" s="182"/>
      <c r="L389" s="180"/>
      <c r="M389" s="184"/>
    </row>
    <row r="390" spans="1:13" x14ac:dyDescent="0.2">
      <c r="H390" s="364"/>
      <c r="I390" s="175"/>
      <c r="J390" s="179"/>
      <c r="K390" s="182"/>
      <c r="L390" s="180"/>
      <c r="M390" s="184"/>
    </row>
    <row r="391" spans="1:13" x14ac:dyDescent="0.2">
      <c r="H391" s="175"/>
      <c r="I391" s="175"/>
      <c r="J391" s="179"/>
      <c r="K391" s="182"/>
      <c r="L391" s="180"/>
      <c r="M391" s="184"/>
    </row>
    <row r="392" spans="1:13" x14ac:dyDescent="0.2">
      <c r="H392" s="364"/>
      <c r="I392" s="176"/>
      <c r="J392" s="177"/>
      <c r="K392" s="177"/>
      <c r="L392" s="177"/>
      <c r="M392" s="184"/>
    </row>
    <row r="393" spans="1:13" x14ac:dyDescent="0.2">
      <c r="A393" s="157" t="s">
        <v>81</v>
      </c>
      <c r="B393" s="158"/>
      <c r="C393" s="159" t="s">
        <v>83</v>
      </c>
      <c r="D393" s="159" t="s">
        <v>84</v>
      </c>
      <c r="E393" s="160" t="s">
        <v>85</v>
      </c>
      <c r="H393" s="364"/>
      <c r="I393" s="178"/>
      <c r="J393" s="179"/>
      <c r="K393" s="179"/>
      <c r="L393" s="180"/>
      <c r="M393" s="184"/>
    </row>
    <row r="394" spans="1:13" x14ac:dyDescent="0.2">
      <c r="A394" s="361" t="s">
        <v>71</v>
      </c>
      <c r="B394" s="161" t="s">
        <v>11</v>
      </c>
      <c r="C394" s="162">
        <v>80000</v>
      </c>
      <c r="D394" s="162"/>
      <c r="E394" s="163">
        <f>C394-D394</f>
        <v>80000</v>
      </c>
      <c r="H394" s="364"/>
      <c r="I394" s="178"/>
      <c r="J394" s="179"/>
      <c r="K394" s="179"/>
      <c r="L394" s="180"/>
      <c r="M394" s="184"/>
    </row>
    <row r="395" spans="1:13" x14ac:dyDescent="0.2">
      <c r="A395" s="362"/>
      <c r="B395" s="161"/>
      <c r="C395" s="162"/>
      <c r="D395" s="162"/>
      <c r="E395" s="163">
        <f>SUM(E394-D395+C395)</f>
        <v>80000</v>
      </c>
      <c r="H395" s="364"/>
      <c r="I395" s="178"/>
      <c r="J395" s="179"/>
      <c r="K395" s="179"/>
      <c r="L395" s="180"/>
      <c r="M395" s="184"/>
    </row>
    <row r="396" spans="1:13" x14ac:dyDescent="0.2">
      <c r="A396" s="362"/>
      <c r="B396" s="161"/>
      <c r="C396" s="162"/>
      <c r="D396" s="162"/>
      <c r="E396" s="163">
        <f>SUM(E395-D396+C396)</f>
        <v>80000</v>
      </c>
      <c r="H396" s="364"/>
      <c r="I396" s="178"/>
      <c r="J396" s="179"/>
      <c r="K396" s="179"/>
      <c r="L396" s="180"/>
      <c r="M396" s="184"/>
    </row>
    <row r="397" spans="1:13" x14ac:dyDescent="0.2">
      <c r="A397" s="362"/>
      <c r="B397" s="161"/>
      <c r="C397" s="162"/>
      <c r="D397" s="162"/>
      <c r="E397" s="163">
        <f t="shared" ref="E397:E400" si="23">SUM(E396-D397+C397)</f>
        <v>80000</v>
      </c>
      <c r="H397" s="364"/>
      <c r="I397" s="178"/>
      <c r="J397" s="179"/>
      <c r="K397" s="179"/>
      <c r="L397" s="180"/>
      <c r="M397" s="184"/>
    </row>
    <row r="398" spans="1:13" x14ac:dyDescent="0.2">
      <c r="A398" s="362"/>
      <c r="B398" s="161"/>
      <c r="C398" s="162"/>
      <c r="D398" s="162"/>
      <c r="E398" s="163">
        <f t="shared" si="23"/>
        <v>80000</v>
      </c>
      <c r="H398" s="364"/>
      <c r="I398" s="178"/>
      <c r="J398" s="179"/>
      <c r="K398" s="179"/>
      <c r="L398" s="180"/>
      <c r="M398" s="184"/>
    </row>
    <row r="399" spans="1:13" x14ac:dyDescent="0.2">
      <c r="A399" s="362"/>
      <c r="B399" s="161"/>
      <c r="C399" s="162"/>
      <c r="D399" s="162"/>
      <c r="E399" s="163">
        <f t="shared" si="23"/>
        <v>80000</v>
      </c>
      <c r="H399" s="364"/>
      <c r="I399" s="178"/>
      <c r="J399" s="179"/>
      <c r="K399" s="179"/>
      <c r="L399" s="180"/>
      <c r="M399" s="184"/>
    </row>
    <row r="400" spans="1:13" x14ac:dyDescent="0.2">
      <c r="A400" s="362"/>
      <c r="B400" s="161"/>
      <c r="C400" s="162"/>
      <c r="D400" s="162"/>
      <c r="E400" s="163">
        <f t="shared" si="23"/>
        <v>80000</v>
      </c>
      <c r="H400" s="364"/>
      <c r="I400" s="178"/>
      <c r="J400" s="179"/>
      <c r="K400" s="179"/>
      <c r="L400" s="180"/>
      <c r="M400" s="184"/>
    </row>
    <row r="401" spans="1:13" x14ac:dyDescent="0.2">
      <c r="A401" s="362"/>
      <c r="B401" s="161"/>
      <c r="C401" s="162"/>
      <c r="D401" s="162"/>
      <c r="E401" s="163">
        <f t="shared" ref="E401:E425" si="24">SUM(E400-D401)</f>
        <v>80000</v>
      </c>
      <c r="H401" s="364"/>
      <c r="I401" s="178"/>
      <c r="J401" s="179"/>
      <c r="K401" s="179"/>
      <c r="L401" s="180"/>
      <c r="M401" s="184"/>
    </row>
    <row r="402" spans="1:13" x14ac:dyDescent="0.2">
      <c r="A402" s="362"/>
      <c r="B402" s="161"/>
      <c r="C402" s="162"/>
      <c r="D402" s="162"/>
      <c r="E402" s="163">
        <f t="shared" si="24"/>
        <v>80000</v>
      </c>
      <c r="H402" s="364"/>
      <c r="I402" s="178"/>
      <c r="J402" s="179"/>
      <c r="K402" s="179"/>
      <c r="L402" s="180"/>
      <c r="M402" s="184"/>
    </row>
    <row r="403" spans="1:13" x14ac:dyDescent="0.2">
      <c r="A403" s="362"/>
      <c r="B403" s="161"/>
      <c r="C403" s="162"/>
      <c r="D403" s="162"/>
      <c r="E403" s="163">
        <f t="shared" si="24"/>
        <v>80000</v>
      </c>
      <c r="H403" s="364"/>
      <c r="I403" s="178"/>
      <c r="J403" s="179"/>
      <c r="K403" s="179"/>
      <c r="L403" s="180"/>
      <c r="M403" s="184"/>
    </row>
    <row r="404" spans="1:13" x14ac:dyDescent="0.2">
      <c r="A404" s="362"/>
      <c r="B404" s="161"/>
      <c r="C404" s="162"/>
      <c r="D404" s="162"/>
      <c r="E404" s="163">
        <f t="shared" si="24"/>
        <v>80000</v>
      </c>
      <c r="H404" s="364"/>
      <c r="I404" s="178"/>
      <c r="J404" s="179"/>
      <c r="K404" s="179"/>
      <c r="L404" s="180"/>
      <c r="M404" s="184"/>
    </row>
    <row r="405" spans="1:13" x14ac:dyDescent="0.2">
      <c r="A405" s="362"/>
      <c r="B405" s="161"/>
      <c r="C405" s="162"/>
      <c r="D405" s="162"/>
      <c r="E405" s="163">
        <f>SUM(E404+C405)</f>
        <v>80000</v>
      </c>
      <c r="H405" s="364"/>
      <c r="I405" s="178"/>
      <c r="J405" s="179"/>
      <c r="K405" s="179"/>
      <c r="L405" s="180"/>
      <c r="M405" s="184"/>
    </row>
    <row r="406" spans="1:13" x14ac:dyDescent="0.2">
      <c r="A406" s="362"/>
      <c r="B406" s="161"/>
      <c r="C406" s="162"/>
      <c r="D406" s="162"/>
      <c r="E406" s="163">
        <f t="shared" si="24"/>
        <v>80000</v>
      </c>
      <c r="H406" s="364"/>
      <c r="I406" s="178"/>
      <c r="J406" s="179"/>
      <c r="K406" s="179"/>
      <c r="L406" s="180"/>
      <c r="M406" s="184"/>
    </row>
    <row r="407" spans="1:13" x14ac:dyDescent="0.2">
      <c r="A407" s="362"/>
      <c r="B407" s="161"/>
      <c r="C407" s="162"/>
      <c r="D407" s="162"/>
      <c r="E407" s="163">
        <f t="shared" si="24"/>
        <v>80000</v>
      </c>
      <c r="H407" s="364"/>
      <c r="I407" s="178"/>
      <c r="J407" s="179"/>
      <c r="K407" s="179"/>
      <c r="L407" s="180"/>
      <c r="M407" s="184"/>
    </row>
    <row r="408" spans="1:13" x14ac:dyDescent="0.2">
      <c r="A408" s="362"/>
      <c r="B408" s="161"/>
      <c r="C408" s="162"/>
      <c r="D408" s="162"/>
      <c r="E408" s="163">
        <f t="shared" si="24"/>
        <v>80000</v>
      </c>
      <c r="H408" s="364"/>
      <c r="I408" s="178"/>
      <c r="J408" s="179"/>
      <c r="K408" s="179"/>
      <c r="L408" s="180"/>
      <c r="M408" s="184"/>
    </row>
    <row r="409" spans="1:13" x14ac:dyDescent="0.2">
      <c r="A409" s="362"/>
      <c r="B409" s="161"/>
      <c r="C409" s="162"/>
      <c r="D409" s="162"/>
      <c r="E409" s="163">
        <f t="shared" si="24"/>
        <v>80000</v>
      </c>
      <c r="H409" s="364"/>
      <c r="I409" s="178"/>
      <c r="J409" s="179"/>
      <c r="K409" s="179"/>
      <c r="L409" s="180"/>
      <c r="M409" s="184"/>
    </row>
    <row r="410" spans="1:13" x14ac:dyDescent="0.2">
      <c r="A410" s="362"/>
      <c r="B410" s="161"/>
      <c r="C410" s="162"/>
      <c r="D410" s="162"/>
      <c r="E410" s="163">
        <f t="shared" si="24"/>
        <v>80000</v>
      </c>
      <c r="H410" s="364"/>
      <c r="I410" s="178"/>
      <c r="J410" s="179"/>
      <c r="K410" s="179"/>
      <c r="L410" s="180"/>
      <c r="M410" s="184"/>
    </row>
    <row r="411" spans="1:13" x14ac:dyDescent="0.2">
      <c r="A411" s="362"/>
      <c r="B411" s="161"/>
      <c r="C411" s="162"/>
      <c r="D411" s="162"/>
      <c r="E411" s="163">
        <f t="shared" si="24"/>
        <v>80000</v>
      </c>
      <c r="H411" s="364"/>
      <c r="I411" s="178"/>
      <c r="J411" s="179"/>
      <c r="K411" s="179"/>
      <c r="L411" s="180"/>
      <c r="M411" s="184"/>
    </row>
    <row r="412" spans="1:13" x14ac:dyDescent="0.2">
      <c r="A412" s="362"/>
      <c r="B412" s="161"/>
      <c r="C412" s="162"/>
      <c r="D412" s="162"/>
      <c r="E412" s="163">
        <f t="shared" si="24"/>
        <v>80000</v>
      </c>
      <c r="H412" s="364"/>
      <c r="I412" s="181"/>
      <c r="J412" s="179"/>
      <c r="K412" s="179"/>
      <c r="L412" s="180"/>
      <c r="M412" s="184"/>
    </row>
    <row r="413" spans="1:13" x14ac:dyDescent="0.2">
      <c r="A413" s="362"/>
      <c r="B413" s="161"/>
      <c r="C413" s="162"/>
      <c r="D413" s="162"/>
      <c r="E413" s="163">
        <f t="shared" si="24"/>
        <v>80000</v>
      </c>
      <c r="H413" s="364"/>
      <c r="I413" s="178"/>
      <c r="J413" s="179"/>
      <c r="K413" s="182"/>
      <c r="L413" s="180"/>
      <c r="M413" s="184"/>
    </row>
    <row r="414" spans="1:13" x14ac:dyDescent="0.2">
      <c r="A414" s="362"/>
      <c r="B414" s="164"/>
      <c r="C414" s="162"/>
      <c r="D414" s="162"/>
      <c r="E414" s="163">
        <f t="shared" si="24"/>
        <v>80000</v>
      </c>
      <c r="H414" s="364"/>
      <c r="I414" s="175"/>
      <c r="J414" s="179"/>
      <c r="K414" s="182"/>
      <c r="L414" s="180"/>
      <c r="M414" s="184"/>
    </row>
    <row r="415" spans="1:13" x14ac:dyDescent="0.2">
      <c r="A415" s="362"/>
      <c r="B415" s="161"/>
      <c r="C415" s="162"/>
      <c r="D415" s="165"/>
      <c r="E415" s="163">
        <f t="shared" si="24"/>
        <v>80000</v>
      </c>
      <c r="H415" s="175"/>
      <c r="I415" s="175"/>
      <c r="J415" s="179"/>
      <c r="K415" s="182"/>
      <c r="L415" s="180"/>
      <c r="M415" s="184"/>
    </row>
    <row r="416" spans="1:13" x14ac:dyDescent="0.2">
      <c r="A416" s="362"/>
      <c r="B416" s="166"/>
      <c r="C416" s="167"/>
      <c r="D416" s="168"/>
      <c r="E416" s="163">
        <f t="shared" si="24"/>
        <v>80000</v>
      </c>
      <c r="H416" s="175"/>
      <c r="I416" s="178"/>
      <c r="J416" s="179"/>
      <c r="K416" s="179"/>
      <c r="L416" s="180"/>
      <c r="M416" s="184"/>
    </row>
    <row r="417" spans="1:13" x14ac:dyDescent="0.2">
      <c r="A417" s="362"/>
      <c r="B417" s="161"/>
      <c r="C417" s="162"/>
      <c r="D417" s="162"/>
      <c r="E417" s="163">
        <f t="shared" si="24"/>
        <v>80000</v>
      </c>
      <c r="H417" s="183"/>
      <c r="I417" s="176"/>
      <c r="J417" s="177"/>
      <c r="K417" s="177"/>
      <c r="L417" s="177"/>
      <c r="M417" s="184"/>
    </row>
    <row r="418" spans="1:13" x14ac:dyDescent="0.2">
      <c r="A418" s="362"/>
      <c r="B418" s="164"/>
      <c r="C418" s="162"/>
      <c r="D418" s="162"/>
      <c r="E418" s="163">
        <f t="shared" si="24"/>
        <v>80000</v>
      </c>
      <c r="H418" s="364"/>
      <c r="I418" s="178"/>
      <c r="J418" s="179"/>
      <c r="K418" s="179"/>
      <c r="L418" s="180"/>
      <c r="M418" s="184"/>
    </row>
    <row r="419" spans="1:13" x14ac:dyDescent="0.2">
      <c r="A419" s="362"/>
      <c r="B419" s="161"/>
      <c r="C419" s="162"/>
      <c r="D419" s="165"/>
      <c r="E419" s="163">
        <f t="shared" si="24"/>
        <v>80000</v>
      </c>
      <c r="H419" s="364"/>
      <c r="I419" s="178"/>
      <c r="J419" s="179"/>
      <c r="K419" s="179"/>
      <c r="L419" s="180"/>
      <c r="M419" s="184"/>
    </row>
    <row r="420" spans="1:13" x14ac:dyDescent="0.2">
      <c r="A420" s="362"/>
      <c r="B420" s="169"/>
      <c r="C420" s="167"/>
      <c r="D420" s="168"/>
      <c r="E420" s="163">
        <f t="shared" si="24"/>
        <v>80000</v>
      </c>
      <c r="H420" s="364"/>
      <c r="I420" s="178"/>
      <c r="J420" s="179"/>
      <c r="K420" s="179"/>
      <c r="L420" s="180"/>
      <c r="M420" s="184"/>
    </row>
    <row r="421" spans="1:13" x14ac:dyDescent="0.2">
      <c r="A421" s="362"/>
      <c r="B421" s="161"/>
      <c r="C421" s="162"/>
      <c r="D421" s="162"/>
      <c r="E421" s="163">
        <f t="shared" si="24"/>
        <v>80000</v>
      </c>
      <c r="H421" s="364"/>
      <c r="I421" s="178"/>
      <c r="J421" s="179"/>
      <c r="K421" s="179"/>
      <c r="L421" s="180"/>
      <c r="M421" s="184"/>
    </row>
    <row r="422" spans="1:13" x14ac:dyDescent="0.2">
      <c r="A422" s="362"/>
      <c r="B422" s="164"/>
      <c r="C422" s="162"/>
      <c r="D422" s="162"/>
      <c r="E422" s="163">
        <f t="shared" si="24"/>
        <v>80000</v>
      </c>
      <c r="H422" s="364"/>
      <c r="I422" s="178"/>
      <c r="J422" s="179"/>
      <c r="K422" s="179"/>
      <c r="L422" s="180"/>
      <c r="M422" s="184"/>
    </row>
    <row r="423" spans="1:13" x14ac:dyDescent="0.2">
      <c r="A423" s="362"/>
      <c r="B423" s="161"/>
      <c r="C423" s="162"/>
      <c r="D423" s="165"/>
      <c r="E423" s="163">
        <f t="shared" si="24"/>
        <v>80000</v>
      </c>
      <c r="H423" s="364"/>
      <c r="I423" s="178"/>
      <c r="J423" s="179"/>
      <c r="K423" s="179"/>
      <c r="L423" s="180"/>
      <c r="M423" s="184"/>
    </row>
    <row r="424" spans="1:13" x14ac:dyDescent="0.2">
      <c r="A424" s="362"/>
      <c r="B424" s="169"/>
      <c r="C424" s="167"/>
      <c r="D424" s="168"/>
      <c r="E424" s="163">
        <f t="shared" si="24"/>
        <v>80000</v>
      </c>
      <c r="H424" s="364"/>
      <c r="I424" s="178"/>
      <c r="J424" s="179"/>
      <c r="K424" s="179"/>
      <c r="L424" s="180"/>
      <c r="M424" s="184"/>
    </row>
    <row r="425" spans="1:13" x14ac:dyDescent="0.2">
      <c r="A425" s="362"/>
      <c r="B425" s="161"/>
      <c r="C425" s="162"/>
      <c r="D425" s="162"/>
      <c r="E425" s="163">
        <f t="shared" si="24"/>
        <v>80000</v>
      </c>
      <c r="H425" s="364"/>
      <c r="I425" s="178"/>
      <c r="J425" s="179"/>
      <c r="K425" s="179"/>
      <c r="L425" s="180"/>
      <c r="M425" s="184"/>
    </row>
    <row r="426" spans="1:13" x14ac:dyDescent="0.2">
      <c r="A426" s="363"/>
      <c r="B426" s="170"/>
      <c r="C426" s="171">
        <f>SUM(C394:C425)</f>
        <v>80000</v>
      </c>
      <c r="D426" s="172">
        <f>SUM(D394:D425)</f>
        <v>0</v>
      </c>
      <c r="E426" s="173">
        <f t="shared" ref="E426" si="25">SUM(C426-D426)</f>
        <v>80000</v>
      </c>
      <c r="H426" s="364"/>
      <c r="I426" s="178"/>
      <c r="J426" s="179"/>
      <c r="K426" s="179"/>
      <c r="L426" s="180"/>
      <c r="M426" s="184"/>
    </row>
    <row r="427" spans="1:13" x14ac:dyDescent="0.2">
      <c r="H427" s="364"/>
      <c r="I427" s="178"/>
      <c r="J427" s="179"/>
      <c r="K427" s="179"/>
      <c r="L427" s="180"/>
      <c r="M427" s="184"/>
    </row>
    <row r="428" spans="1:13" x14ac:dyDescent="0.2">
      <c r="H428" s="364"/>
      <c r="I428" s="178"/>
      <c r="J428" s="179"/>
      <c r="K428" s="179"/>
      <c r="L428" s="180"/>
      <c r="M428" s="184"/>
    </row>
    <row r="429" spans="1:13" x14ac:dyDescent="0.2">
      <c r="H429" s="364"/>
      <c r="I429" s="178"/>
      <c r="J429" s="179"/>
      <c r="K429" s="179"/>
      <c r="L429" s="180"/>
      <c r="M429" s="184"/>
    </row>
    <row r="430" spans="1:13" x14ac:dyDescent="0.2">
      <c r="H430" s="364"/>
      <c r="I430" s="178"/>
      <c r="J430" s="179"/>
      <c r="K430" s="179"/>
      <c r="L430" s="180"/>
      <c r="M430" s="184"/>
    </row>
    <row r="431" spans="1:13" x14ac:dyDescent="0.2">
      <c r="H431" s="364"/>
      <c r="I431" s="178"/>
      <c r="J431" s="179"/>
      <c r="K431" s="179"/>
      <c r="L431" s="180"/>
      <c r="M431" s="184"/>
    </row>
    <row r="432" spans="1:13" x14ac:dyDescent="0.2">
      <c r="H432" s="364"/>
      <c r="I432" s="178"/>
      <c r="J432" s="179"/>
      <c r="K432" s="179"/>
      <c r="L432" s="180"/>
      <c r="M432" s="184"/>
    </row>
    <row r="433" spans="1:13" x14ac:dyDescent="0.2">
      <c r="A433" s="157" t="s">
        <v>81</v>
      </c>
      <c r="B433" s="158"/>
      <c r="C433" s="159" t="s">
        <v>83</v>
      </c>
      <c r="D433" s="159" t="s">
        <v>84</v>
      </c>
      <c r="E433" s="160" t="s">
        <v>85</v>
      </c>
      <c r="H433" s="364"/>
      <c r="I433" s="178"/>
      <c r="J433" s="179"/>
      <c r="K433" s="179"/>
      <c r="L433" s="180"/>
      <c r="M433" s="184"/>
    </row>
    <row r="434" spans="1:13" x14ac:dyDescent="0.2">
      <c r="A434" s="361" t="s">
        <v>72</v>
      </c>
      <c r="B434" s="161" t="s">
        <v>11</v>
      </c>
      <c r="C434" s="162">
        <v>80000</v>
      </c>
      <c r="D434" s="162">
        <v>0</v>
      </c>
      <c r="E434" s="163">
        <f>C434-D434</f>
        <v>80000</v>
      </c>
      <c r="H434" s="364"/>
      <c r="I434" s="178"/>
      <c r="J434" s="179"/>
      <c r="K434" s="179"/>
      <c r="L434" s="180"/>
      <c r="M434" s="184"/>
    </row>
    <row r="435" spans="1:13" x14ac:dyDescent="0.2">
      <c r="A435" s="362"/>
      <c r="B435" s="161"/>
      <c r="C435" s="162"/>
      <c r="D435" s="162"/>
      <c r="E435" s="163">
        <f>SUM(E434-D435+C435)</f>
        <v>80000</v>
      </c>
      <c r="H435" s="364"/>
      <c r="I435" s="178"/>
      <c r="J435" s="179"/>
      <c r="K435" s="179"/>
      <c r="L435" s="180"/>
      <c r="M435" s="184"/>
    </row>
    <row r="436" spans="1:13" x14ac:dyDescent="0.2">
      <c r="A436" s="362"/>
      <c r="B436" s="161"/>
      <c r="C436" s="162"/>
      <c r="D436" s="162"/>
      <c r="E436" s="163">
        <f t="shared" ref="E436:E440" si="26">SUM(E435-D436+C436)</f>
        <v>80000</v>
      </c>
      <c r="H436" s="364"/>
      <c r="I436" s="178"/>
      <c r="J436" s="179"/>
      <c r="K436" s="179"/>
      <c r="L436" s="180"/>
      <c r="M436" s="184"/>
    </row>
    <row r="437" spans="1:13" x14ac:dyDescent="0.2">
      <c r="A437" s="362"/>
      <c r="B437" s="161"/>
      <c r="C437" s="162"/>
      <c r="D437" s="162"/>
      <c r="E437" s="163">
        <f t="shared" si="26"/>
        <v>80000</v>
      </c>
      <c r="H437" s="364"/>
      <c r="I437" s="181"/>
      <c r="J437" s="179"/>
      <c r="K437" s="179"/>
      <c r="L437" s="180"/>
      <c r="M437" s="184"/>
    </row>
    <row r="438" spans="1:13" x14ac:dyDescent="0.2">
      <c r="A438" s="362"/>
      <c r="B438" s="161"/>
      <c r="C438" s="162"/>
      <c r="D438" s="162"/>
      <c r="E438" s="163">
        <f t="shared" si="26"/>
        <v>80000</v>
      </c>
      <c r="H438" s="364"/>
      <c r="I438" s="178"/>
      <c r="J438" s="179"/>
      <c r="K438" s="182"/>
      <c r="L438" s="180"/>
      <c r="M438" s="184"/>
    </row>
    <row r="439" spans="1:13" x14ac:dyDescent="0.2">
      <c r="A439" s="362"/>
      <c r="B439" s="161"/>
      <c r="C439" s="162"/>
      <c r="D439" s="162"/>
      <c r="E439" s="163">
        <f t="shared" si="26"/>
        <v>80000</v>
      </c>
      <c r="H439" s="364"/>
      <c r="I439" s="175"/>
      <c r="J439" s="179"/>
      <c r="K439" s="182"/>
      <c r="L439" s="180"/>
      <c r="M439" s="184"/>
    </row>
    <row r="440" spans="1:13" x14ac:dyDescent="0.2">
      <c r="A440" s="362"/>
      <c r="B440" s="161"/>
      <c r="C440" s="162"/>
      <c r="D440" s="162"/>
      <c r="E440" s="163">
        <f t="shared" si="26"/>
        <v>80000</v>
      </c>
      <c r="H440" s="175"/>
      <c r="I440" s="175"/>
      <c r="J440" s="179"/>
      <c r="K440" s="182"/>
      <c r="L440" s="180"/>
      <c r="M440" s="184"/>
    </row>
    <row r="441" spans="1:13" x14ac:dyDescent="0.2">
      <c r="A441" s="362"/>
      <c r="B441" s="161"/>
      <c r="C441" s="162"/>
      <c r="D441" s="162"/>
      <c r="E441" s="163">
        <f t="shared" ref="E441:E465" si="27">SUM(E440-D441)</f>
        <v>80000</v>
      </c>
      <c r="H441" s="364"/>
      <c r="I441" s="176"/>
      <c r="J441" s="177"/>
      <c r="K441" s="177"/>
      <c r="L441" s="177"/>
      <c r="M441" s="184"/>
    </row>
    <row r="442" spans="1:13" x14ac:dyDescent="0.2">
      <c r="A442" s="362"/>
      <c r="B442" s="161"/>
      <c r="C442" s="162"/>
      <c r="D442" s="162"/>
      <c r="E442" s="163">
        <f t="shared" si="27"/>
        <v>80000</v>
      </c>
      <c r="H442" s="364"/>
      <c r="I442" s="178"/>
      <c r="J442" s="179"/>
      <c r="K442" s="179"/>
      <c r="L442" s="180"/>
      <c r="M442" s="184"/>
    </row>
    <row r="443" spans="1:13" x14ac:dyDescent="0.2">
      <c r="A443" s="362"/>
      <c r="B443" s="161"/>
      <c r="C443" s="162"/>
      <c r="D443" s="162"/>
      <c r="E443" s="163">
        <f t="shared" si="27"/>
        <v>80000</v>
      </c>
      <c r="H443" s="364"/>
      <c r="I443" s="178"/>
      <c r="J443" s="179"/>
      <c r="K443" s="179"/>
      <c r="L443" s="180"/>
      <c r="M443" s="184"/>
    </row>
    <row r="444" spans="1:13" x14ac:dyDescent="0.2">
      <c r="A444" s="362"/>
      <c r="B444" s="161"/>
      <c r="C444" s="162"/>
      <c r="D444" s="162"/>
      <c r="E444" s="163">
        <f t="shared" si="27"/>
        <v>80000</v>
      </c>
      <c r="H444" s="364"/>
      <c r="I444" s="178"/>
      <c r="J444" s="179"/>
      <c r="K444" s="179"/>
      <c r="L444" s="180"/>
      <c r="M444" s="184"/>
    </row>
    <row r="445" spans="1:13" x14ac:dyDescent="0.2">
      <c r="A445" s="362"/>
      <c r="B445" s="161"/>
      <c r="C445" s="162"/>
      <c r="D445" s="162"/>
      <c r="E445" s="163">
        <f t="shared" si="27"/>
        <v>80000</v>
      </c>
      <c r="H445" s="364"/>
      <c r="I445" s="178"/>
      <c r="J445" s="179"/>
      <c r="K445" s="179"/>
      <c r="L445" s="180"/>
      <c r="M445" s="184"/>
    </row>
    <row r="446" spans="1:13" x14ac:dyDescent="0.2">
      <c r="A446" s="362"/>
      <c r="B446" s="161"/>
      <c r="C446" s="162"/>
      <c r="D446" s="162"/>
      <c r="E446" s="163">
        <f t="shared" si="27"/>
        <v>80000</v>
      </c>
      <c r="H446" s="364"/>
      <c r="I446" s="178"/>
      <c r="J446" s="179"/>
      <c r="K446" s="179"/>
      <c r="L446" s="180"/>
      <c r="M446" s="184"/>
    </row>
    <row r="447" spans="1:13" x14ac:dyDescent="0.2">
      <c r="A447" s="362"/>
      <c r="B447" s="161"/>
      <c r="C447" s="162"/>
      <c r="D447" s="162"/>
      <c r="E447" s="163">
        <f t="shared" si="27"/>
        <v>80000</v>
      </c>
      <c r="H447" s="364"/>
      <c r="I447" s="178"/>
      <c r="J447" s="179"/>
      <c r="K447" s="179"/>
      <c r="L447" s="180"/>
      <c r="M447" s="184"/>
    </row>
    <row r="448" spans="1:13" x14ac:dyDescent="0.2">
      <c r="A448" s="362"/>
      <c r="B448" s="161"/>
      <c r="C448" s="162"/>
      <c r="D448" s="162"/>
      <c r="E448" s="163">
        <f t="shared" si="27"/>
        <v>80000</v>
      </c>
      <c r="H448" s="364"/>
      <c r="I448" s="178"/>
      <c r="J448" s="179"/>
      <c r="K448" s="179"/>
      <c r="L448" s="180"/>
      <c r="M448" s="184"/>
    </row>
    <row r="449" spans="1:13" x14ac:dyDescent="0.2">
      <c r="A449" s="362"/>
      <c r="B449" s="161"/>
      <c r="C449" s="162"/>
      <c r="D449" s="162"/>
      <c r="E449" s="163">
        <f t="shared" si="27"/>
        <v>80000</v>
      </c>
      <c r="H449" s="364"/>
      <c r="I449" s="178"/>
      <c r="J449" s="179"/>
      <c r="K449" s="179"/>
      <c r="L449" s="180"/>
      <c r="M449" s="184"/>
    </row>
    <row r="450" spans="1:13" x14ac:dyDescent="0.2">
      <c r="A450" s="362"/>
      <c r="B450" s="161"/>
      <c r="C450" s="162"/>
      <c r="D450" s="162"/>
      <c r="E450" s="163">
        <f t="shared" si="27"/>
        <v>80000</v>
      </c>
      <c r="H450" s="364"/>
      <c r="I450" s="178"/>
      <c r="J450" s="179"/>
      <c r="K450" s="179"/>
      <c r="L450" s="180"/>
      <c r="M450" s="184"/>
    </row>
    <row r="451" spans="1:13" x14ac:dyDescent="0.2">
      <c r="A451" s="362"/>
      <c r="B451" s="161"/>
      <c r="C451" s="162"/>
      <c r="D451" s="162"/>
      <c r="E451" s="163">
        <f t="shared" si="27"/>
        <v>80000</v>
      </c>
      <c r="H451" s="364"/>
      <c r="I451" s="178"/>
      <c r="J451" s="179"/>
      <c r="K451" s="179"/>
      <c r="L451" s="180"/>
      <c r="M451" s="184"/>
    </row>
    <row r="452" spans="1:13" x14ac:dyDescent="0.2">
      <c r="A452" s="362"/>
      <c r="B452" s="161"/>
      <c r="C452" s="162"/>
      <c r="D452" s="162"/>
      <c r="E452" s="163">
        <f t="shared" si="27"/>
        <v>80000</v>
      </c>
      <c r="H452" s="364"/>
      <c r="I452" s="178"/>
      <c r="J452" s="179"/>
      <c r="K452" s="179"/>
      <c r="L452" s="180"/>
      <c r="M452" s="184"/>
    </row>
    <row r="453" spans="1:13" x14ac:dyDescent="0.2">
      <c r="A453" s="362"/>
      <c r="B453" s="161"/>
      <c r="C453" s="162"/>
      <c r="D453" s="162"/>
      <c r="E453" s="163">
        <f t="shared" si="27"/>
        <v>80000</v>
      </c>
      <c r="H453" s="364"/>
      <c r="I453" s="178"/>
      <c r="J453" s="179"/>
      <c r="K453" s="179"/>
      <c r="L453" s="180"/>
      <c r="M453" s="184"/>
    </row>
    <row r="454" spans="1:13" x14ac:dyDescent="0.2">
      <c r="A454" s="362"/>
      <c r="B454" s="164"/>
      <c r="C454" s="162"/>
      <c r="D454" s="162"/>
      <c r="E454" s="163">
        <f t="shared" si="27"/>
        <v>80000</v>
      </c>
      <c r="H454" s="364"/>
      <c r="I454" s="178"/>
      <c r="J454" s="179"/>
      <c r="K454" s="179"/>
      <c r="L454" s="180"/>
      <c r="M454" s="184"/>
    </row>
    <row r="455" spans="1:13" x14ac:dyDescent="0.2">
      <c r="A455" s="362"/>
      <c r="B455" s="161"/>
      <c r="C455" s="162"/>
      <c r="D455" s="165"/>
      <c r="E455" s="163">
        <f t="shared" si="27"/>
        <v>80000</v>
      </c>
      <c r="H455" s="364"/>
      <c r="I455" s="178"/>
      <c r="J455" s="179"/>
      <c r="K455" s="179"/>
      <c r="L455" s="180"/>
      <c r="M455" s="184"/>
    </row>
    <row r="456" spans="1:13" x14ac:dyDescent="0.2">
      <c r="A456" s="362"/>
      <c r="B456" s="166"/>
      <c r="C456" s="167"/>
      <c r="D456" s="168"/>
      <c r="E456" s="163">
        <f t="shared" si="27"/>
        <v>80000</v>
      </c>
      <c r="H456" s="364"/>
      <c r="I456" s="178"/>
      <c r="J456" s="179"/>
      <c r="K456" s="179"/>
      <c r="L456" s="180"/>
      <c r="M456" s="184"/>
    </row>
    <row r="457" spans="1:13" x14ac:dyDescent="0.2">
      <c r="A457" s="362"/>
      <c r="B457" s="161"/>
      <c r="C457" s="162"/>
      <c r="D457" s="162"/>
      <c r="E457" s="163">
        <f t="shared" si="27"/>
        <v>80000</v>
      </c>
      <c r="H457" s="364"/>
      <c r="I457" s="178"/>
      <c r="J457" s="179"/>
      <c r="K457" s="179"/>
      <c r="L457" s="180"/>
      <c r="M457" s="184"/>
    </row>
    <row r="458" spans="1:13" x14ac:dyDescent="0.2">
      <c r="A458" s="362"/>
      <c r="B458" s="164"/>
      <c r="C458" s="162"/>
      <c r="D458" s="162"/>
      <c r="E458" s="163">
        <f t="shared" si="27"/>
        <v>80000</v>
      </c>
      <c r="H458" s="364"/>
      <c r="I458" s="178"/>
      <c r="J458" s="179"/>
      <c r="K458" s="179"/>
      <c r="L458" s="180"/>
      <c r="M458" s="184"/>
    </row>
    <row r="459" spans="1:13" x14ac:dyDescent="0.2">
      <c r="A459" s="362"/>
      <c r="B459" s="161"/>
      <c r="C459" s="162"/>
      <c r="D459" s="165"/>
      <c r="E459" s="163">
        <f t="shared" si="27"/>
        <v>80000</v>
      </c>
      <c r="H459" s="364"/>
      <c r="I459" s="178"/>
      <c r="J459" s="179"/>
      <c r="K459" s="179"/>
      <c r="L459" s="180"/>
      <c r="M459" s="184"/>
    </row>
    <row r="460" spans="1:13" x14ac:dyDescent="0.2">
      <c r="A460" s="362"/>
      <c r="B460" s="169"/>
      <c r="C460" s="167"/>
      <c r="D460" s="168"/>
      <c r="E460" s="163">
        <f t="shared" si="27"/>
        <v>80000</v>
      </c>
      <c r="H460" s="364"/>
      <c r="I460" s="178"/>
      <c r="J460" s="179"/>
      <c r="K460" s="179"/>
      <c r="L460" s="180"/>
      <c r="M460" s="184"/>
    </row>
    <row r="461" spans="1:13" x14ac:dyDescent="0.2">
      <c r="A461" s="362"/>
      <c r="B461" s="161"/>
      <c r="C461" s="162"/>
      <c r="D461" s="162"/>
      <c r="E461" s="163">
        <f t="shared" si="27"/>
        <v>80000</v>
      </c>
      <c r="H461" s="364"/>
      <c r="I461" s="181"/>
      <c r="J461" s="179"/>
      <c r="K461" s="179"/>
      <c r="L461" s="180"/>
      <c r="M461" s="184"/>
    </row>
    <row r="462" spans="1:13" x14ac:dyDescent="0.2">
      <c r="A462" s="362"/>
      <c r="B462" s="164"/>
      <c r="C462" s="162"/>
      <c r="D462" s="162"/>
      <c r="E462" s="163">
        <f t="shared" si="27"/>
        <v>80000</v>
      </c>
      <c r="H462" s="364"/>
      <c r="I462" s="178"/>
      <c r="J462" s="179"/>
      <c r="K462" s="182"/>
      <c r="L462" s="180"/>
      <c r="M462" s="184"/>
    </row>
    <row r="463" spans="1:13" x14ac:dyDescent="0.2">
      <c r="A463" s="362"/>
      <c r="B463" s="161"/>
      <c r="C463" s="162"/>
      <c r="D463" s="165"/>
      <c r="E463" s="163">
        <f t="shared" si="27"/>
        <v>80000</v>
      </c>
      <c r="H463" s="364"/>
      <c r="I463" s="175"/>
      <c r="J463" s="184"/>
      <c r="K463" s="182"/>
      <c r="L463" s="180"/>
      <c r="M463" s="184"/>
    </row>
    <row r="464" spans="1:13" x14ac:dyDescent="0.2">
      <c r="A464" s="362"/>
      <c r="B464" s="169"/>
      <c r="C464" s="167"/>
      <c r="D464" s="168"/>
      <c r="E464" s="163">
        <f t="shared" si="27"/>
        <v>80000</v>
      </c>
      <c r="H464" s="364"/>
      <c r="I464" s="176"/>
      <c r="J464" s="177"/>
      <c r="K464" s="177"/>
      <c r="L464" s="180"/>
      <c r="M464" s="184"/>
    </row>
    <row r="465" spans="1:13" x14ac:dyDescent="0.2">
      <c r="A465" s="362"/>
      <c r="B465" s="161"/>
      <c r="C465" s="162"/>
      <c r="D465" s="162"/>
      <c r="E465" s="163">
        <f t="shared" si="27"/>
        <v>80000</v>
      </c>
      <c r="H465" s="364"/>
      <c r="I465" s="178"/>
      <c r="J465" s="179"/>
      <c r="K465" s="179"/>
      <c r="L465" s="180"/>
      <c r="M465" s="184"/>
    </row>
    <row r="466" spans="1:13" x14ac:dyDescent="0.2">
      <c r="A466" s="363"/>
      <c r="B466" s="170"/>
      <c r="C466" s="171">
        <f>SUM(C434:C465)</f>
        <v>80000</v>
      </c>
      <c r="D466" s="172">
        <f>SUM(D434:D465)</f>
        <v>0</v>
      </c>
      <c r="E466" s="173">
        <f t="shared" ref="E466" si="28">SUM(C466-D466)</f>
        <v>80000</v>
      </c>
      <c r="H466" s="364"/>
      <c r="I466" s="178"/>
      <c r="J466" s="179"/>
      <c r="K466" s="179"/>
      <c r="L466" s="180"/>
      <c r="M466" s="184"/>
    </row>
    <row r="467" spans="1:13" x14ac:dyDescent="0.2">
      <c r="H467" s="364"/>
      <c r="I467" s="178"/>
      <c r="J467" s="179"/>
      <c r="K467" s="179"/>
      <c r="L467" s="180"/>
      <c r="M467" s="184"/>
    </row>
    <row r="468" spans="1:13" x14ac:dyDescent="0.2">
      <c r="H468" s="364"/>
      <c r="I468" s="178"/>
      <c r="J468" s="179"/>
      <c r="K468" s="179"/>
      <c r="L468" s="180"/>
      <c r="M468" s="184"/>
    </row>
    <row r="469" spans="1:13" x14ac:dyDescent="0.2">
      <c r="H469" s="364"/>
      <c r="I469" s="178"/>
      <c r="J469" s="179"/>
      <c r="K469" s="179"/>
      <c r="L469" s="180"/>
      <c r="M469" s="184"/>
    </row>
    <row r="470" spans="1:13" x14ac:dyDescent="0.2">
      <c r="H470" s="364"/>
      <c r="I470" s="178"/>
      <c r="J470" s="179"/>
      <c r="K470" s="179"/>
      <c r="L470" s="180"/>
      <c r="M470" s="184"/>
    </row>
    <row r="471" spans="1:13" x14ac:dyDescent="0.2">
      <c r="H471" s="364"/>
      <c r="I471" s="178"/>
      <c r="J471" s="179"/>
      <c r="K471" s="179"/>
      <c r="L471" s="180"/>
      <c r="M471" s="184"/>
    </row>
    <row r="472" spans="1:13" x14ac:dyDescent="0.2">
      <c r="H472" s="364"/>
      <c r="I472" s="178"/>
      <c r="J472" s="179"/>
      <c r="K472" s="179"/>
      <c r="L472" s="180"/>
      <c r="M472" s="184"/>
    </row>
    <row r="473" spans="1:13" x14ac:dyDescent="0.2">
      <c r="A473" s="157" t="s">
        <v>81</v>
      </c>
      <c r="B473" s="158"/>
      <c r="C473" s="159" t="s">
        <v>83</v>
      </c>
      <c r="D473" s="159" t="s">
        <v>84</v>
      </c>
      <c r="E473" s="160" t="s">
        <v>85</v>
      </c>
      <c r="H473" s="364"/>
      <c r="I473" s="178"/>
      <c r="J473" s="179"/>
      <c r="K473" s="179"/>
      <c r="L473" s="180"/>
      <c r="M473" s="184"/>
    </row>
    <row r="474" spans="1:13" x14ac:dyDescent="0.2">
      <c r="A474" s="361" t="s">
        <v>73</v>
      </c>
      <c r="B474" s="161" t="s">
        <v>11</v>
      </c>
      <c r="C474" s="162">
        <v>80000</v>
      </c>
      <c r="D474" s="162"/>
      <c r="E474" s="163">
        <f>C474-D474</f>
        <v>80000</v>
      </c>
      <c r="H474" s="364"/>
      <c r="I474" s="178"/>
      <c r="J474" s="179"/>
      <c r="K474" s="179"/>
      <c r="L474" s="180"/>
      <c r="M474" s="184"/>
    </row>
    <row r="475" spans="1:13" x14ac:dyDescent="0.2">
      <c r="A475" s="362"/>
      <c r="B475" s="161"/>
      <c r="C475" s="162"/>
      <c r="D475" s="162"/>
      <c r="E475" s="163">
        <f>SUM(E474-D475+C475)</f>
        <v>80000</v>
      </c>
      <c r="H475" s="364"/>
      <c r="I475" s="178"/>
      <c r="J475" s="179"/>
      <c r="K475" s="179"/>
      <c r="L475" s="180"/>
      <c r="M475" s="184"/>
    </row>
    <row r="476" spans="1:13" x14ac:dyDescent="0.2">
      <c r="A476" s="362"/>
      <c r="B476" s="161"/>
      <c r="C476" s="162"/>
      <c r="D476" s="162"/>
      <c r="E476" s="163">
        <f>SUM(E475-D476+C476)</f>
        <v>80000</v>
      </c>
      <c r="H476" s="364"/>
      <c r="I476" s="178"/>
      <c r="J476" s="179"/>
      <c r="K476" s="179"/>
      <c r="L476" s="180"/>
      <c r="M476" s="184"/>
    </row>
    <row r="477" spans="1:13" x14ac:dyDescent="0.2">
      <c r="A477" s="362"/>
      <c r="B477" s="161"/>
      <c r="C477" s="162"/>
      <c r="D477" s="162"/>
      <c r="E477" s="163">
        <f t="shared" ref="E477:E479" si="29">SUM(E476-D477+C477)</f>
        <v>80000</v>
      </c>
      <c r="H477" s="364"/>
      <c r="I477" s="178"/>
      <c r="J477" s="179"/>
      <c r="K477" s="179"/>
      <c r="L477" s="180"/>
      <c r="M477" s="184"/>
    </row>
    <row r="478" spans="1:13" x14ac:dyDescent="0.2">
      <c r="A478" s="362"/>
      <c r="B478" s="161"/>
      <c r="C478" s="162"/>
      <c r="D478" s="162"/>
      <c r="E478" s="163">
        <f t="shared" si="29"/>
        <v>80000</v>
      </c>
      <c r="H478" s="364"/>
      <c r="I478" s="178"/>
      <c r="J478" s="179"/>
      <c r="K478" s="179"/>
      <c r="L478" s="180"/>
      <c r="M478" s="184"/>
    </row>
    <row r="479" spans="1:13" x14ac:dyDescent="0.2">
      <c r="A479" s="362"/>
      <c r="B479" s="161"/>
      <c r="C479" s="162"/>
      <c r="D479" s="162"/>
      <c r="E479" s="163">
        <f t="shared" si="29"/>
        <v>80000</v>
      </c>
      <c r="H479" s="364"/>
      <c r="I479" s="178"/>
      <c r="J479" s="179"/>
      <c r="K479" s="179"/>
      <c r="L479" s="180"/>
      <c r="M479" s="184"/>
    </row>
    <row r="480" spans="1:13" x14ac:dyDescent="0.2">
      <c r="A480" s="362"/>
      <c r="B480" s="161"/>
      <c r="C480" s="162"/>
      <c r="D480" s="162"/>
      <c r="E480" s="163">
        <f t="shared" ref="E480:E505" si="30">SUM(E479-D480)</f>
        <v>80000</v>
      </c>
      <c r="H480" s="364"/>
      <c r="I480" s="178"/>
      <c r="J480" s="179"/>
      <c r="K480" s="179"/>
      <c r="L480" s="180"/>
      <c r="M480" s="184"/>
    </row>
    <row r="481" spans="1:13" x14ac:dyDescent="0.2">
      <c r="A481" s="362"/>
      <c r="B481" s="161"/>
      <c r="C481" s="162"/>
      <c r="D481" s="162"/>
      <c r="E481" s="163">
        <f t="shared" si="30"/>
        <v>80000</v>
      </c>
      <c r="H481" s="364"/>
      <c r="I481" s="178"/>
      <c r="J481" s="179"/>
      <c r="K481" s="179"/>
      <c r="L481" s="180"/>
      <c r="M481" s="184"/>
    </row>
    <row r="482" spans="1:13" x14ac:dyDescent="0.2">
      <c r="A482" s="362"/>
      <c r="B482" s="161"/>
      <c r="C482" s="162"/>
      <c r="D482" s="162"/>
      <c r="E482" s="163">
        <f t="shared" si="30"/>
        <v>80000</v>
      </c>
      <c r="H482" s="364"/>
      <c r="I482" s="178"/>
      <c r="J482" s="179"/>
      <c r="K482" s="179"/>
      <c r="L482" s="180"/>
      <c r="M482" s="184"/>
    </row>
    <row r="483" spans="1:13" ht="12" customHeight="1" x14ac:dyDescent="0.2">
      <c r="A483" s="362"/>
      <c r="B483" s="161"/>
      <c r="C483" s="162"/>
      <c r="D483" s="162"/>
      <c r="E483" s="163">
        <f t="shared" si="30"/>
        <v>80000</v>
      </c>
      <c r="H483" s="364"/>
      <c r="I483" s="178"/>
      <c r="J483" s="179"/>
      <c r="K483" s="179"/>
      <c r="L483" s="180"/>
      <c r="M483" s="184"/>
    </row>
    <row r="484" spans="1:13" x14ac:dyDescent="0.2">
      <c r="A484" s="362"/>
      <c r="B484" s="161"/>
      <c r="C484" s="162"/>
      <c r="D484" s="162"/>
      <c r="E484" s="163">
        <f t="shared" si="30"/>
        <v>80000</v>
      </c>
      <c r="H484" s="364"/>
      <c r="I484" s="181"/>
      <c r="J484" s="179"/>
      <c r="K484" s="179"/>
      <c r="L484" s="180"/>
      <c r="M484" s="184"/>
    </row>
    <row r="485" spans="1:13" x14ac:dyDescent="0.2">
      <c r="A485" s="362"/>
      <c r="B485" s="161"/>
      <c r="C485" s="162"/>
      <c r="D485" s="162"/>
      <c r="E485" s="163">
        <f>SUM(E484+C485)</f>
        <v>80000</v>
      </c>
      <c r="H485" s="364"/>
      <c r="I485" s="178"/>
      <c r="J485" s="179"/>
      <c r="K485" s="182"/>
      <c r="L485" s="180"/>
      <c r="M485" s="184"/>
    </row>
    <row r="486" spans="1:13" x14ac:dyDescent="0.2">
      <c r="A486" s="362"/>
      <c r="B486" s="161"/>
      <c r="C486" s="162"/>
      <c r="D486" s="162"/>
      <c r="E486" s="163">
        <f t="shared" si="30"/>
        <v>80000</v>
      </c>
      <c r="H486" s="174"/>
      <c r="I486" s="175"/>
      <c r="J486" s="179"/>
      <c r="K486" s="182"/>
      <c r="L486" s="180"/>
      <c r="M486" s="184"/>
    </row>
    <row r="487" spans="1:13" x14ac:dyDescent="0.2">
      <c r="A487" s="362"/>
      <c r="B487" s="161"/>
      <c r="C487" s="162"/>
      <c r="D487" s="162"/>
      <c r="E487" s="163">
        <f t="shared" si="30"/>
        <v>80000</v>
      </c>
      <c r="H487" s="184"/>
      <c r="I487" s="184"/>
      <c r="J487" s="184"/>
      <c r="K487" s="184"/>
      <c r="L487" s="184"/>
      <c r="M487" s="184"/>
    </row>
    <row r="488" spans="1:13" x14ac:dyDescent="0.2">
      <c r="A488" s="362"/>
      <c r="B488" s="161"/>
      <c r="C488" s="162"/>
      <c r="D488" s="162"/>
      <c r="E488" s="163">
        <f t="shared" si="30"/>
        <v>80000</v>
      </c>
    </row>
    <row r="489" spans="1:13" x14ac:dyDescent="0.2">
      <c r="A489" s="362"/>
      <c r="B489" s="161"/>
      <c r="C489" s="162"/>
      <c r="D489" s="162"/>
      <c r="E489" s="163">
        <f t="shared" si="30"/>
        <v>80000</v>
      </c>
    </row>
    <row r="490" spans="1:13" x14ac:dyDescent="0.2">
      <c r="A490" s="362"/>
      <c r="B490" s="161"/>
      <c r="C490" s="162"/>
      <c r="D490" s="162"/>
      <c r="E490" s="163">
        <f t="shared" si="30"/>
        <v>80000</v>
      </c>
    </row>
    <row r="491" spans="1:13" x14ac:dyDescent="0.2">
      <c r="A491" s="362"/>
      <c r="B491" s="161"/>
      <c r="C491" s="162"/>
      <c r="D491" s="162"/>
      <c r="E491" s="163">
        <f t="shared" si="30"/>
        <v>80000</v>
      </c>
    </row>
    <row r="492" spans="1:13" x14ac:dyDescent="0.2">
      <c r="A492" s="362"/>
      <c r="B492" s="161"/>
      <c r="C492" s="162"/>
      <c r="D492" s="162"/>
      <c r="E492" s="163">
        <f t="shared" si="30"/>
        <v>80000</v>
      </c>
    </row>
    <row r="493" spans="1:13" x14ac:dyDescent="0.2">
      <c r="A493" s="362"/>
      <c r="B493" s="161"/>
      <c r="C493" s="162"/>
      <c r="D493" s="162"/>
      <c r="E493" s="163">
        <f t="shared" si="30"/>
        <v>80000</v>
      </c>
    </row>
    <row r="494" spans="1:13" x14ac:dyDescent="0.2">
      <c r="A494" s="362"/>
      <c r="B494" s="164"/>
      <c r="C494" s="162"/>
      <c r="D494" s="162"/>
      <c r="E494" s="163">
        <f t="shared" si="30"/>
        <v>80000</v>
      </c>
    </row>
    <row r="495" spans="1:13" x14ac:dyDescent="0.2">
      <c r="A495" s="362"/>
      <c r="B495" s="161"/>
      <c r="C495" s="162"/>
      <c r="D495" s="165"/>
      <c r="E495" s="163">
        <f t="shared" si="30"/>
        <v>80000</v>
      </c>
    </row>
    <row r="496" spans="1:13" x14ac:dyDescent="0.2">
      <c r="A496" s="362"/>
      <c r="B496" s="166"/>
      <c r="C496" s="167"/>
      <c r="D496" s="168"/>
      <c r="E496" s="163">
        <f t="shared" si="30"/>
        <v>80000</v>
      </c>
    </row>
    <row r="497" spans="1:12" x14ac:dyDescent="0.2">
      <c r="A497" s="362"/>
      <c r="B497" s="161"/>
      <c r="C497" s="162"/>
      <c r="D497" s="162"/>
      <c r="E497" s="163">
        <f t="shared" si="30"/>
        <v>80000</v>
      </c>
    </row>
    <row r="498" spans="1:12" x14ac:dyDescent="0.2">
      <c r="A498" s="362"/>
      <c r="B498" s="164"/>
      <c r="C498" s="162"/>
      <c r="D498" s="162"/>
      <c r="E498" s="163">
        <f t="shared" si="30"/>
        <v>80000</v>
      </c>
    </row>
    <row r="499" spans="1:12" x14ac:dyDescent="0.2">
      <c r="A499" s="362"/>
      <c r="B499" s="161"/>
      <c r="C499" s="162"/>
      <c r="D499" s="165"/>
      <c r="E499" s="163">
        <f t="shared" si="30"/>
        <v>80000</v>
      </c>
    </row>
    <row r="500" spans="1:12" x14ac:dyDescent="0.2">
      <c r="A500" s="362"/>
      <c r="B500" s="169"/>
      <c r="C500" s="167"/>
      <c r="D500" s="168"/>
      <c r="E500" s="163">
        <f t="shared" si="30"/>
        <v>80000</v>
      </c>
    </row>
    <row r="501" spans="1:12" x14ac:dyDescent="0.2">
      <c r="A501" s="362"/>
      <c r="B501" s="161"/>
      <c r="C501" s="162"/>
      <c r="D501" s="162"/>
      <c r="E501" s="163">
        <f t="shared" si="30"/>
        <v>80000</v>
      </c>
    </row>
    <row r="502" spans="1:12" x14ac:dyDescent="0.2">
      <c r="A502" s="362"/>
      <c r="B502" s="164"/>
      <c r="C502" s="162"/>
      <c r="D502" s="162"/>
      <c r="E502" s="163">
        <f t="shared" si="30"/>
        <v>80000</v>
      </c>
    </row>
    <row r="503" spans="1:12" x14ac:dyDescent="0.2">
      <c r="A503" s="362"/>
      <c r="B503" s="161"/>
      <c r="C503" s="162"/>
      <c r="D503" s="165"/>
      <c r="E503" s="163">
        <f t="shared" si="30"/>
        <v>80000</v>
      </c>
    </row>
    <row r="504" spans="1:12" x14ac:dyDescent="0.2">
      <c r="A504" s="362"/>
      <c r="B504" s="169"/>
      <c r="C504" s="167"/>
      <c r="D504" s="168"/>
      <c r="E504" s="163">
        <f t="shared" si="30"/>
        <v>80000</v>
      </c>
    </row>
    <row r="505" spans="1:12" x14ac:dyDescent="0.2">
      <c r="A505" s="362"/>
      <c r="B505" s="161"/>
      <c r="C505" s="162"/>
      <c r="D505" s="162"/>
      <c r="E505" s="163">
        <f t="shared" si="30"/>
        <v>80000</v>
      </c>
    </row>
    <row r="506" spans="1:12" x14ac:dyDescent="0.2">
      <c r="A506" s="363"/>
      <c r="B506" s="170"/>
      <c r="C506" s="171">
        <f>SUM(C474:C505)</f>
        <v>80000</v>
      </c>
      <c r="D506" s="172">
        <f>SUM(D474:D505)</f>
        <v>0</v>
      </c>
      <c r="E506" s="173">
        <f t="shared" ref="E506" si="31">SUM(C506-D506)</f>
        <v>80000</v>
      </c>
      <c r="H506" s="185"/>
      <c r="I506" s="158"/>
      <c r="J506" s="159" t="s">
        <v>83</v>
      </c>
      <c r="K506" s="159" t="s">
        <v>84</v>
      </c>
      <c r="L506" s="160" t="s">
        <v>85</v>
      </c>
    </row>
    <row r="507" spans="1:12" x14ac:dyDescent="0.2">
      <c r="H507" s="186"/>
      <c r="I507" s="161" t="s">
        <v>11</v>
      </c>
      <c r="J507" s="162">
        <v>80000</v>
      </c>
      <c r="K507" s="162"/>
      <c r="L507" s="163">
        <f>J507-K507</f>
        <v>80000</v>
      </c>
    </row>
    <row r="508" spans="1:12" x14ac:dyDescent="0.2">
      <c r="H508" s="186"/>
      <c r="I508" s="161"/>
      <c r="J508" s="162">
        <v>0</v>
      </c>
      <c r="K508" s="162"/>
      <c r="L508" s="163">
        <f>SUM(L507-K508+J508)</f>
        <v>80000</v>
      </c>
    </row>
    <row r="509" spans="1:12" x14ac:dyDescent="0.2">
      <c r="H509" s="186"/>
      <c r="I509" s="161"/>
      <c r="J509" s="162" t="s">
        <v>90</v>
      </c>
      <c r="K509" s="162"/>
      <c r="L509" s="163">
        <f>SUM(L508-K509)</f>
        <v>80000</v>
      </c>
    </row>
    <row r="510" spans="1:12" x14ac:dyDescent="0.2">
      <c r="H510" s="186"/>
      <c r="I510" s="161"/>
      <c r="J510" s="162"/>
      <c r="K510" s="162"/>
      <c r="L510" s="163">
        <f t="shared" ref="L510:L527" si="32">SUM(L509-K510)</f>
        <v>80000</v>
      </c>
    </row>
    <row r="511" spans="1:12" x14ac:dyDescent="0.2">
      <c r="H511" s="186"/>
      <c r="I511" s="161"/>
      <c r="J511" s="162"/>
      <c r="K511" s="162"/>
      <c r="L511" s="163">
        <f t="shared" si="32"/>
        <v>80000</v>
      </c>
    </row>
    <row r="512" spans="1:12" x14ac:dyDescent="0.2">
      <c r="H512" s="186"/>
      <c r="I512" s="161"/>
      <c r="J512" s="162"/>
      <c r="K512" s="162"/>
      <c r="L512" s="163">
        <f t="shared" si="32"/>
        <v>80000</v>
      </c>
    </row>
    <row r="513" spans="1:12" x14ac:dyDescent="0.2">
      <c r="A513" s="157" t="s">
        <v>81</v>
      </c>
      <c r="B513" s="158"/>
      <c r="C513" s="159" t="s">
        <v>83</v>
      </c>
      <c r="D513" s="159" t="s">
        <v>84</v>
      </c>
      <c r="E513" s="160" t="s">
        <v>85</v>
      </c>
      <c r="H513" s="186"/>
      <c r="I513" s="161"/>
      <c r="J513" s="162"/>
      <c r="K513" s="162"/>
      <c r="L513" s="163">
        <f t="shared" si="32"/>
        <v>80000</v>
      </c>
    </row>
    <row r="514" spans="1:12" x14ac:dyDescent="0.2">
      <c r="A514" s="361" t="s">
        <v>74</v>
      </c>
      <c r="B514" s="161" t="s">
        <v>11</v>
      </c>
      <c r="C514" s="162">
        <v>80000</v>
      </c>
      <c r="D514" s="162"/>
      <c r="E514" s="163">
        <f>C514-D514</f>
        <v>80000</v>
      </c>
      <c r="H514" s="186"/>
      <c r="I514" s="161"/>
      <c r="J514" s="162"/>
      <c r="K514" s="162"/>
      <c r="L514" s="163">
        <f t="shared" si="32"/>
        <v>80000</v>
      </c>
    </row>
    <row r="515" spans="1:12" x14ac:dyDescent="0.2">
      <c r="A515" s="362"/>
      <c r="B515" s="161"/>
      <c r="C515" s="162"/>
      <c r="D515" s="162">
        <v>23128</v>
      </c>
      <c r="E515" s="163">
        <f>SUM(E514-D515+C515)</f>
        <v>56872</v>
      </c>
      <c r="H515" s="186"/>
      <c r="I515" s="161"/>
      <c r="J515" s="162"/>
      <c r="K515" s="162"/>
      <c r="L515" s="163">
        <f t="shared" si="32"/>
        <v>80000</v>
      </c>
    </row>
    <row r="516" spans="1:12" x14ac:dyDescent="0.2">
      <c r="A516" s="362"/>
      <c r="B516" s="161"/>
      <c r="C516" s="162"/>
      <c r="D516" s="162">
        <v>10424</v>
      </c>
      <c r="E516" s="163">
        <f>SUM(E515-D516+C516)</f>
        <v>46448</v>
      </c>
      <c r="H516" s="186"/>
      <c r="I516" s="161"/>
      <c r="J516" s="162"/>
      <c r="K516" s="162"/>
      <c r="L516" s="163">
        <f t="shared" si="32"/>
        <v>80000</v>
      </c>
    </row>
    <row r="517" spans="1:12" x14ac:dyDescent="0.2">
      <c r="A517" s="362"/>
      <c r="B517" s="161"/>
      <c r="C517" s="162"/>
      <c r="D517" s="162">
        <v>200</v>
      </c>
      <c r="E517" s="163">
        <f t="shared" ref="E517:E522" si="33">SUM(E516-D517+C517)</f>
        <v>46248</v>
      </c>
      <c r="H517" s="186"/>
      <c r="I517" s="161"/>
      <c r="J517" s="162"/>
      <c r="K517" s="162"/>
      <c r="L517" s="163">
        <f t="shared" si="32"/>
        <v>80000</v>
      </c>
    </row>
    <row r="518" spans="1:12" x14ac:dyDescent="0.2">
      <c r="A518" s="362"/>
      <c r="B518" s="161"/>
      <c r="C518" s="162"/>
      <c r="D518" s="162">
        <v>10380</v>
      </c>
      <c r="E518" s="163">
        <f t="shared" si="33"/>
        <v>35868</v>
      </c>
      <c r="H518" s="186"/>
      <c r="I518" s="161"/>
      <c r="J518" s="162"/>
      <c r="K518" s="162"/>
      <c r="L518" s="163">
        <f t="shared" si="32"/>
        <v>80000</v>
      </c>
    </row>
    <row r="519" spans="1:12" x14ac:dyDescent="0.2">
      <c r="A519" s="362"/>
      <c r="B519" s="161"/>
      <c r="C519" s="162"/>
      <c r="D519" s="162">
        <v>9300</v>
      </c>
      <c r="E519" s="163">
        <f t="shared" si="33"/>
        <v>26568</v>
      </c>
      <c r="H519" s="186"/>
      <c r="I519" s="161"/>
      <c r="J519" s="162"/>
      <c r="K519" s="162"/>
      <c r="L519" s="163">
        <f t="shared" si="32"/>
        <v>80000</v>
      </c>
    </row>
    <row r="520" spans="1:12" x14ac:dyDescent="0.2">
      <c r="A520" s="362"/>
      <c r="B520" s="161"/>
      <c r="C520" s="162"/>
      <c r="D520" s="162"/>
      <c r="E520" s="163">
        <f t="shared" si="33"/>
        <v>26568</v>
      </c>
      <c r="H520" s="186"/>
      <c r="I520" s="161"/>
      <c r="J520" s="162"/>
      <c r="K520" s="162"/>
      <c r="L520" s="163">
        <f t="shared" si="32"/>
        <v>80000</v>
      </c>
    </row>
    <row r="521" spans="1:12" x14ac:dyDescent="0.2">
      <c r="A521" s="362"/>
      <c r="B521" s="161"/>
      <c r="C521" s="162"/>
      <c r="D521" s="162"/>
      <c r="E521" s="163">
        <f t="shared" si="33"/>
        <v>26568</v>
      </c>
      <c r="H521" s="186"/>
      <c r="I521" s="161"/>
      <c r="J521" s="162"/>
      <c r="K521" s="162"/>
      <c r="L521" s="163">
        <f t="shared" si="32"/>
        <v>80000</v>
      </c>
    </row>
    <row r="522" spans="1:12" x14ac:dyDescent="0.2">
      <c r="A522" s="362"/>
      <c r="B522" s="161"/>
      <c r="C522" s="162"/>
      <c r="D522" s="162"/>
      <c r="E522" s="163">
        <f t="shared" si="33"/>
        <v>26568</v>
      </c>
      <c r="H522" s="186"/>
      <c r="I522" s="161"/>
      <c r="J522" s="162"/>
      <c r="K522" s="162"/>
      <c r="L522" s="163">
        <f t="shared" si="32"/>
        <v>80000</v>
      </c>
    </row>
    <row r="523" spans="1:12" x14ac:dyDescent="0.2">
      <c r="A523" s="362"/>
      <c r="B523" s="161"/>
      <c r="C523" s="162"/>
      <c r="D523" s="162"/>
      <c r="E523" s="163">
        <f t="shared" ref="E523:E545" si="34">SUM(E522-D523)</f>
        <v>26568</v>
      </c>
      <c r="H523" s="186"/>
      <c r="I523" s="161"/>
      <c r="J523" s="162"/>
      <c r="K523" s="162"/>
      <c r="L523" s="163">
        <f t="shared" si="32"/>
        <v>80000</v>
      </c>
    </row>
    <row r="524" spans="1:12" x14ac:dyDescent="0.2">
      <c r="A524" s="362"/>
      <c r="B524" s="161"/>
      <c r="C524" s="162"/>
      <c r="D524" s="162"/>
      <c r="E524" s="163">
        <f t="shared" si="34"/>
        <v>26568</v>
      </c>
      <c r="H524" s="186"/>
      <c r="I524" s="161"/>
      <c r="J524" s="162"/>
      <c r="K524" s="162"/>
      <c r="L524" s="163">
        <f t="shared" si="32"/>
        <v>80000</v>
      </c>
    </row>
    <row r="525" spans="1:12" x14ac:dyDescent="0.2">
      <c r="A525" s="362"/>
      <c r="B525" s="161"/>
      <c r="C525" s="162"/>
      <c r="D525" s="162"/>
      <c r="E525" s="163">
        <f t="shared" si="34"/>
        <v>26568</v>
      </c>
      <c r="H525" s="186"/>
      <c r="I525" s="161"/>
      <c r="J525" s="162"/>
      <c r="K525" s="162"/>
      <c r="L525" s="163">
        <f t="shared" si="32"/>
        <v>80000</v>
      </c>
    </row>
    <row r="526" spans="1:12" x14ac:dyDescent="0.2">
      <c r="A526" s="362"/>
      <c r="B526" s="161"/>
      <c r="C526" s="162"/>
      <c r="D526" s="162"/>
      <c r="E526" s="163">
        <f t="shared" si="34"/>
        <v>26568</v>
      </c>
      <c r="H526" s="186"/>
      <c r="I526" s="164"/>
      <c r="J526" s="162"/>
      <c r="K526" s="162"/>
      <c r="L526" s="163">
        <f t="shared" si="32"/>
        <v>80000</v>
      </c>
    </row>
    <row r="527" spans="1:12" x14ac:dyDescent="0.2">
      <c r="A527" s="362"/>
      <c r="B527" s="161"/>
      <c r="C527" s="162"/>
      <c r="D527" s="162"/>
      <c r="E527" s="163">
        <f t="shared" si="34"/>
        <v>26568</v>
      </c>
      <c r="H527" s="186"/>
      <c r="I527" s="161"/>
      <c r="J527" s="162"/>
      <c r="K527" s="165"/>
      <c r="L527" s="163">
        <f t="shared" si="32"/>
        <v>80000</v>
      </c>
    </row>
    <row r="528" spans="1:12" x14ac:dyDescent="0.2">
      <c r="A528" s="362"/>
      <c r="B528" s="161"/>
      <c r="C528" s="162"/>
      <c r="D528" s="162"/>
      <c r="E528" s="163">
        <f t="shared" si="34"/>
        <v>26568</v>
      </c>
      <c r="H528" s="187"/>
      <c r="I528" s="188"/>
      <c r="J528" s="171">
        <f>SUM(J507:J527)</f>
        <v>80000</v>
      </c>
      <c r="K528" s="172">
        <f>SUM(K507:K527)</f>
        <v>0</v>
      </c>
      <c r="L528" s="163">
        <f>SUM(J528-K528)</f>
        <v>80000</v>
      </c>
    </row>
    <row r="529" spans="1:12" x14ac:dyDescent="0.2">
      <c r="A529" s="362"/>
      <c r="B529" s="161"/>
      <c r="C529" s="162"/>
      <c r="D529" s="162"/>
      <c r="E529" s="163">
        <f t="shared" si="34"/>
        <v>26568</v>
      </c>
      <c r="H529" s="185"/>
      <c r="I529" s="158"/>
      <c r="J529" s="159" t="s">
        <v>83</v>
      </c>
      <c r="K529" s="159" t="s">
        <v>84</v>
      </c>
      <c r="L529" s="160" t="s">
        <v>85</v>
      </c>
    </row>
    <row r="530" spans="1:12" x14ac:dyDescent="0.2">
      <c r="A530" s="362"/>
      <c r="B530" s="161"/>
      <c r="C530" s="162"/>
      <c r="D530" s="162"/>
      <c r="E530" s="163">
        <f t="shared" si="34"/>
        <v>26568</v>
      </c>
      <c r="H530" s="186"/>
      <c r="I530" s="161" t="s">
        <v>11</v>
      </c>
      <c r="J530" s="162">
        <v>80000</v>
      </c>
      <c r="K530" s="162"/>
      <c r="L530" s="163">
        <f>J530-K530</f>
        <v>80000</v>
      </c>
    </row>
    <row r="531" spans="1:12" x14ac:dyDescent="0.2">
      <c r="A531" s="362"/>
      <c r="B531" s="161"/>
      <c r="C531" s="162"/>
      <c r="D531" s="162"/>
      <c r="E531" s="163">
        <f t="shared" si="34"/>
        <v>26568</v>
      </c>
      <c r="H531" s="186"/>
      <c r="I531" s="161"/>
      <c r="J531" s="162">
        <v>0</v>
      </c>
      <c r="K531" s="162"/>
      <c r="L531" s="163">
        <f>SUM(L530-K531+J531)</f>
        <v>80000</v>
      </c>
    </row>
    <row r="532" spans="1:12" x14ac:dyDescent="0.2">
      <c r="A532" s="362"/>
      <c r="B532" s="161"/>
      <c r="C532" s="162"/>
      <c r="D532" s="162"/>
      <c r="E532" s="163">
        <f t="shared" si="34"/>
        <v>26568</v>
      </c>
      <c r="H532" s="186"/>
      <c r="I532" s="161"/>
      <c r="J532" s="162" t="s">
        <v>90</v>
      </c>
      <c r="K532" s="162"/>
      <c r="L532" s="163">
        <f>SUM(L531-K532)</f>
        <v>80000</v>
      </c>
    </row>
    <row r="533" spans="1:12" x14ac:dyDescent="0.2">
      <c r="A533" s="362"/>
      <c r="B533" s="161"/>
      <c r="C533" s="162"/>
      <c r="D533" s="162"/>
      <c r="E533" s="163">
        <f t="shared" si="34"/>
        <v>26568</v>
      </c>
      <c r="H533" s="186"/>
      <c r="I533" s="161"/>
      <c r="J533" s="162"/>
      <c r="K533" s="162"/>
      <c r="L533" s="163">
        <f t="shared" ref="L533:L550" si="35">SUM(L532-K533)</f>
        <v>80000</v>
      </c>
    </row>
    <row r="534" spans="1:12" x14ac:dyDescent="0.2">
      <c r="A534" s="362"/>
      <c r="B534" s="164"/>
      <c r="C534" s="162"/>
      <c r="D534" s="162"/>
      <c r="E534" s="163">
        <f t="shared" si="34"/>
        <v>26568</v>
      </c>
      <c r="H534" s="186"/>
      <c r="I534" s="161"/>
      <c r="J534" s="162"/>
      <c r="K534" s="162"/>
      <c r="L534" s="163">
        <f t="shared" si="35"/>
        <v>80000</v>
      </c>
    </row>
    <row r="535" spans="1:12" x14ac:dyDescent="0.2">
      <c r="A535" s="362"/>
      <c r="B535" s="161"/>
      <c r="C535" s="162"/>
      <c r="D535" s="165"/>
      <c r="E535" s="163">
        <f t="shared" si="34"/>
        <v>26568</v>
      </c>
      <c r="H535" s="186"/>
      <c r="I535" s="161"/>
      <c r="J535" s="162"/>
      <c r="K535" s="162"/>
      <c r="L535" s="163">
        <f t="shared" si="35"/>
        <v>80000</v>
      </c>
    </row>
    <row r="536" spans="1:12" x14ac:dyDescent="0.2">
      <c r="A536" s="362"/>
      <c r="B536" s="166"/>
      <c r="C536" s="167"/>
      <c r="D536" s="168"/>
      <c r="E536" s="163">
        <f t="shared" si="34"/>
        <v>26568</v>
      </c>
      <c r="H536" s="186"/>
      <c r="I536" s="161"/>
      <c r="J536" s="162"/>
      <c r="K536" s="162"/>
      <c r="L536" s="163">
        <f t="shared" si="35"/>
        <v>80000</v>
      </c>
    </row>
    <row r="537" spans="1:12" x14ac:dyDescent="0.2">
      <c r="A537" s="362"/>
      <c r="B537" s="161"/>
      <c r="C537" s="162"/>
      <c r="D537" s="162"/>
      <c r="E537" s="163">
        <f t="shared" si="34"/>
        <v>26568</v>
      </c>
      <c r="H537" s="186"/>
      <c r="I537" s="161"/>
      <c r="J537" s="162"/>
      <c r="K537" s="162"/>
      <c r="L537" s="163">
        <f t="shared" si="35"/>
        <v>80000</v>
      </c>
    </row>
    <row r="538" spans="1:12" x14ac:dyDescent="0.2">
      <c r="A538" s="362"/>
      <c r="B538" s="164"/>
      <c r="C538" s="162"/>
      <c r="D538" s="162"/>
      <c r="E538" s="163">
        <f t="shared" si="34"/>
        <v>26568</v>
      </c>
      <c r="H538" s="186"/>
      <c r="I538" s="161"/>
      <c r="J538" s="162"/>
      <c r="K538" s="162"/>
      <c r="L538" s="163">
        <f t="shared" si="35"/>
        <v>80000</v>
      </c>
    </row>
    <row r="539" spans="1:12" x14ac:dyDescent="0.2">
      <c r="A539" s="362"/>
      <c r="B539" s="161"/>
      <c r="C539" s="162"/>
      <c r="D539" s="165"/>
      <c r="E539" s="163">
        <f t="shared" si="34"/>
        <v>26568</v>
      </c>
      <c r="H539" s="186"/>
      <c r="I539" s="161"/>
      <c r="J539" s="162"/>
      <c r="K539" s="162"/>
      <c r="L539" s="163">
        <f t="shared" si="35"/>
        <v>80000</v>
      </c>
    </row>
    <row r="540" spans="1:12" x14ac:dyDescent="0.2">
      <c r="A540" s="362"/>
      <c r="B540" s="169"/>
      <c r="C540" s="167"/>
      <c r="D540" s="168"/>
      <c r="E540" s="163">
        <f t="shared" si="34"/>
        <v>26568</v>
      </c>
      <c r="H540" s="186"/>
      <c r="I540" s="161"/>
      <c r="J540" s="162"/>
      <c r="K540" s="162"/>
      <c r="L540" s="163">
        <f t="shared" si="35"/>
        <v>80000</v>
      </c>
    </row>
    <row r="541" spans="1:12" x14ac:dyDescent="0.2">
      <c r="A541" s="362"/>
      <c r="B541" s="161"/>
      <c r="C541" s="162"/>
      <c r="D541" s="162"/>
      <c r="E541" s="163">
        <f t="shared" si="34"/>
        <v>26568</v>
      </c>
      <c r="H541" s="186"/>
      <c r="I541" s="161"/>
      <c r="J541" s="162"/>
      <c r="K541" s="162"/>
      <c r="L541" s="163">
        <f t="shared" si="35"/>
        <v>80000</v>
      </c>
    </row>
    <row r="542" spans="1:12" x14ac:dyDescent="0.2">
      <c r="A542" s="362"/>
      <c r="B542" s="164"/>
      <c r="C542" s="162"/>
      <c r="D542" s="162"/>
      <c r="E542" s="163">
        <f t="shared" si="34"/>
        <v>26568</v>
      </c>
      <c r="H542" s="186"/>
      <c r="I542" s="161"/>
      <c r="J542" s="162"/>
      <c r="K542" s="162"/>
      <c r="L542" s="163">
        <f t="shared" si="35"/>
        <v>80000</v>
      </c>
    </row>
    <row r="543" spans="1:12" x14ac:dyDescent="0.2">
      <c r="A543" s="362"/>
      <c r="B543" s="161"/>
      <c r="C543" s="162"/>
      <c r="D543" s="165"/>
      <c r="E543" s="163">
        <f t="shared" si="34"/>
        <v>26568</v>
      </c>
      <c r="H543" s="186"/>
      <c r="I543" s="161"/>
      <c r="J543" s="162"/>
      <c r="K543" s="162"/>
      <c r="L543" s="163">
        <f t="shared" si="35"/>
        <v>80000</v>
      </c>
    </row>
    <row r="544" spans="1:12" x14ac:dyDescent="0.2">
      <c r="A544" s="362"/>
      <c r="B544" s="169"/>
      <c r="C544" s="167"/>
      <c r="D544" s="168"/>
      <c r="E544" s="163">
        <f t="shared" si="34"/>
        <v>26568</v>
      </c>
      <c r="H544" s="186"/>
      <c r="I544" s="161"/>
      <c r="J544" s="162"/>
      <c r="K544" s="162"/>
      <c r="L544" s="163">
        <f t="shared" si="35"/>
        <v>80000</v>
      </c>
    </row>
    <row r="545" spans="1:12" x14ac:dyDescent="0.2">
      <c r="A545" s="362"/>
      <c r="B545" s="161"/>
      <c r="C545" s="162"/>
      <c r="D545" s="162"/>
      <c r="E545" s="163">
        <f t="shared" si="34"/>
        <v>26568</v>
      </c>
      <c r="H545" s="186"/>
      <c r="I545" s="161"/>
      <c r="J545" s="162"/>
      <c r="K545" s="162"/>
      <c r="L545" s="163">
        <f t="shared" si="35"/>
        <v>80000</v>
      </c>
    </row>
    <row r="546" spans="1:12" x14ac:dyDescent="0.2">
      <c r="A546" s="363"/>
      <c r="B546" s="170"/>
      <c r="C546" s="171">
        <f>SUM(C514:C545)</f>
        <v>80000</v>
      </c>
      <c r="D546" s="172">
        <f>SUM(D514:D545)</f>
        <v>53432</v>
      </c>
      <c r="E546" s="173">
        <f t="shared" ref="E546" si="36">SUM(C546-D546)</f>
        <v>26568</v>
      </c>
      <c r="H546" s="186"/>
      <c r="I546" s="161"/>
      <c r="J546" s="162"/>
      <c r="K546" s="162"/>
      <c r="L546" s="163">
        <f t="shared" si="35"/>
        <v>80000</v>
      </c>
    </row>
    <row r="547" spans="1:12" x14ac:dyDescent="0.2">
      <c r="H547" s="186"/>
      <c r="I547" s="161"/>
      <c r="J547" s="162"/>
      <c r="K547" s="162"/>
      <c r="L547" s="163">
        <f t="shared" si="35"/>
        <v>80000</v>
      </c>
    </row>
    <row r="548" spans="1:12" x14ac:dyDescent="0.2">
      <c r="H548" s="186"/>
      <c r="I548" s="161"/>
      <c r="J548" s="162"/>
      <c r="K548" s="162"/>
      <c r="L548" s="163">
        <f t="shared" si="35"/>
        <v>80000</v>
      </c>
    </row>
    <row r="549" spans="1:12" x14ac:dyDescent="0.2">
      <c r="H549" s="186"/>
      <c r="I549" s="164"/>
      <c r="J549" s="162"/>
      <c r="K549" s="162"/>
      <c r="L549" s="163">
        <f t="shared" si="35"/>
        <v>80000</v>
      </c>
    </row>
    <row r="550" spans="1:12" x14ac:dyDescent="0.2">
      <c r="H550" s="186"/>
      <c r="I550" s="161"/>
      <c r="J550" s="162"/>
      <c r="K550" s="165"/>
      <c r="L550" s="163">
        <f t="shared" si="35"/>
        <v>80000</v>
      </c>
    </row>
    <row r="551" spans="1:12" x14ac:dyDescent="0.2">
      <c r="H551" s="187"/>
      <c r="I551" s="188"/>
      <c r="J551" s="171">
        <f>SUM(J530:J550)</f>
        <v>80000</v>
      </c>
      <c r="K551" s="172">
        <f>SUM(K530:K550)</f>
        <v>0</v>
      </c>
      <c r="L551" s="189">
        <f>SUM(J551-K551)</f>
        <v>80000</v>
      </c>
    </row>
    <row r="553" spans="1:12" x14ac:dyDescent="0.2">
      <c r="A553" s="157" t="s">
        <v>81</v>
      </c>
      <c r="B553" s="158"/>
      <c r="C553" s="159" t="s">
        <v>83</v>
      </c>
      <c r="D553" s="159" t="s">
        <v>84</v>
      </c>
      <c r="E553" s="160" t="s">
        <v>85</v>
      </c>
    </row>
    <row r="554" spans="1:12" x14ac:dyDescent="0.2">
      <c r="A554" s="361" t="s">
        <v>75</v>
      </c>
      <c r="B554" s="161" t="s">
        <v>11</v>
      </c>
      <c r="C554" s="162">
        <v>80000</v>
      </c>
      <c r="D554" s="162"/>
      <c r="E554" s="163">
        <f>C554-D554</f>
        <v>80000</v>
      </c>
    </row>
    <row r="555" spans="1:12" x14ac:dyDescent="0.2">
      <c r="A555" s="362"/>
      <c r="B555" s="161"/>
      <c r="C555" s="162"/>
      <c r="D555" s="162">
        <v>0</v>
      </c>
      <c r="E555" s="163">
        <f>SUM(E554-D555+C555)</f>
        <v>80000</v>
      </c>
    </row>
    <row r="556" spans="1:12" x14ac:dyDescent="0.2">
      <c r="A556" s="362"/>
      <c r="B556" s="161"/>
      <c r="C556" s="162"/>
      <c r="D556" s="162"/>
      <c r="E556" s="163">
        <f>SUM(E555-D556+C556)</f>
        <v>80000</v>
      </c>
    </row>
    <row r="557" spans="1:12" x14ac:dyDescent="0.2">
      <c r="A557" s="362"/>
      <c r="B557" s="161"/>
      <c r="C557" s="162"/>
      <c r="D557" s="162"/>
      <c r="E557" s="163">
        <f t="shared" ref="E557:E561" si="37">SUM(E556-D557+C557)</f>
        <v>80000</v>
      </c>
    </row>
    <row r="558" spans="1:12" x14ac:dyDescent="0.2">
      <c r="A558" s="362"/>
      <c r="B558" s="161"/>
      <c r="C558" s="162"/>
      <c r="D558" s="162"/>
      <c r="E558" s="163">
        <f t="shared" si="37"/>
        <v>80000</v>
      </c>
    </row>
    <row r="559" spans="1:12" x14ac:dyDescent="0.2">
      <c r="A559" s="362"/>
      <c r="B559" s="161"/>
      <c r="C559" s="162"/>
      <c r="D559" s="162"/>
      <c r="E559" s="163">
        <f t="shared" si="37"/>
        <v>80000</v>
      </c>
    </row>
    <row r="560" spans="1:12" x14ac:dyDescent="0.2">
      <c r="A560" s="362"/>
      <c r="B560" s="161"/>
      <c r="C560" s="162"/>
      <c r="D560" s="162"/>
      <c r="E560" s="163">
        <f t="shared" si="37"/>
        <v>80000</v>
      </c>
    </row>
    <row r="561" spans="1:5" x14ac:dyDescent="0.2">
      <c r="A561" s="362"/>
      <c r="B561" s="161"/>
      <c r="C561" s="162"/>
      <c r="D561" s="162"/>
      <c r="E561" s="163">
        <f t="shared" si="37"/>
        <v>80000</v>
      </c>
    </row>
    <row r="562" spans="1:5" x14ac:dyDescent="0.2">
      <c r="A562" s="362"/>
      <c r="B562" s="161"/>
      <c r="C562" s="162"/>
      <c r="D562" s="162"/>
      <c r="E562" s="163">
        <f t="shared" ref="E562:E585" si="38">SUM(E561-D562)</f>
        <v>80000</v>
      </c>
    </row>
    <row r="563" spans="1:5" x14ac:dyDescent="0.2">
      <c r="A563" s="362"/>
      <c r="B563" s="161"/>
      <c r="C563" s="162"/>
      <c r="D563" s="162"/>
      <c r="E563" s="163">
        <f t="shared" si="38"/>
        <v>80000</v>
      </c>
    </row>
    <row r="564" spans="1:5" x14ac:dyDescent="0.2">
      <c r="A564" s="362"/>
      <c r="B564" s="161"/>
      <c r="C564" s="162"/>
      <c r="D564" s="162"/>
      <c r="E564" s="163">
        <f t="shared" si="38"/>
        <v>80000</v>
      </c>
    </row>
    <row r="565" spans="1:5" x14ac:dyDescent="0.2">
      <c r="A565" s="362"/>
      <c r="B565" s="161"/>
      <c r="C565" s="162"/>
      <c r="D565" s="162"/>
      <c r="E565" s="163">
        <f t="shared" si="38"/>
        <v>80000</v>
      </c>
    </row>
    <row r="566" spans="1:5" x14ac:dyDescent="0.2">
      <c r="A566" s="362"/>
      <c r="B566" s="161"/>
      <c r="C566" s="162"/>
      <c r="D566" s="162"/>
      <c r="E566" s="163">
        <f t="shared" si="38"/>
        <v>80000</v>
      </c>
    </row>
    <row r="567" spans="1:5" x14ac:dyDescent="0.2">
      <c r="A567" s="362"/>
      <c r="B567" s="161"/>
      <c r="C567" s="162"/>
      <c r="D567" s="162"/>
      <c r="E567" s="163">
        <f t="shared" si="38"/>
        <v>80000</v>
      </c>
    </row>
    <row r="568" spans="1:5" x14ac:dyDescent="0.2">
      <c r="A568" s="362"/>
      <c r="B568" s="161"/>
      <c r="C568" s="162"/>
      <c r="D568" s="162"/>
      <c r="E568" s="163">
        <f t="shared" si="38"/>
        <v>80000</v>
      </c>
    </row>
    <row r="569" spans="1:5" x14ac:dyDescent="0.2">
      <c r="A569" s="362"/>
      <c r="B569" s="161"/>
      <c r="C569" s="162"/>
      <c r="D569" s="162"/>
      <c r="E569" s="163">
        <f t="shared" si="38"/>
        <v>80000</v>
      </c>
    </row>
    <row r="570" spans="1:5" x14ac:dyDescent="0.2">
      <c r="A570" s="362"/>
      <c r="B570" s="161"/>
      <c r="C570" s="162"/>
      <c r="D570" s="162"/>
      <c r="E570" s="163">
        <f t="shared" si="38"/>
        <v>80000</v>
      </c>
    </row>
    <row r="571" spans="1:5" x14ac:dyDescent="0.2">
      <c r="A571" s="362"/>
      <c r="B571" s="161"/>
      <c r="C571" s="162"/>
      <c r="D571" s="162"/>
      <c r="E571" s="163">
        <f t="shared" si="38"/>
        <v>80000</v>
      </c>
    </row>
    <row r="572" spans="1:5" x14ac:dyDescent="0.2">
      <c r="A572" s="362"/>
      <c r="B572" s="161"/>
      <c r="C572" s="162"/>
      <c r="D572" s="162"/>
      <c r="E572" s="163">
        <f t="shared" si="38"/>
        <v>80000</v>
      </c>
    </row>
    <row r="573" spans="1:5" x14ac:dyDescent="0.2">
      <c r="A573" s="362"/>
      <c r="B573" s="161"/>
      <c r="C573" s="162"/>
      <c r="D573" s="162"/>
      <c r="E573" s="163">
        <f t="shared" si="38"/>
        <v>80000</v>
      </c>
    </row>
    <row r="574" spans="1:5" x14ac:dyDescent="0.2">
      <c r="A574" s="362"/>
      <c r="B574" s="164"/>
      <c r="C574" s="162"/>
      <c r="D574" s="162"/>
      <c r="E574" s="163">
        <f t="shared" si="38"/>
        <v>80000</v>
      </c>
    </row>
    <row r="575" spans="1:5" x14ac:dyDescent="0.2">
      <c r="A575" s="362"/>
      <c r="B575" s="161"/>
      <c r="C575" s="162"/>
      <c r="D575" s="165"/>
      <c r="E575" s="163">
        <f t="shared" si="38"/>
        <v>80000</v>
      </c>
    </row>
    <row r="576" spans="1:5" x14ac:dyDescent="0.2">
      <c r="A576" s="362"/>
      <c r="B576" s="166"/>
      <c r="C576" s="167"/>
      <c r="D576" s="168"/>
      <c r="E576" s="163">
        <f t="shared" si="38"/>
        <v>80000</v>
      </c>
    </row>
    <row r="577" spans="1:5" x14ac:dyDescent="0.2">
      <c r="A577" s="362"/>
      <c r="B577" s="161"/>
      <c r="C577" s="162"/>
      <c r="D577" s="162"/>
      <c r="E577" s="163">
        <f t="shared" si="38"/>
        <v>80000</v>
      </c>
    </row>
    <row r="578" spans="1:5" x14ac:dyDescent="0.2">
      <c r="A578" s="362"/>
      <c r="B578" s="164"/>
      <c r="C578" s="162"/>
      <c r="D578" s="162"/>
      <c r="E578" s="163">
        <f t="shared" si="38"/>
        <v>80000</v>
      </c>
    </row>
    <row r="579" spans="1:5" x14ac:dyDescent="0.2">
      <c r="A579" s="362"/>
      <c r="B579" s="161"/>
      <c r="C579" s="162"/>
      <c r="D579" s="165"/>
      <c r="E579" s="163">
        <f t="shared" si="38"/>
        <v>80000</v>
      </c>
    </row>
    <row r="580" spans="1:5" x14ac:dyDescent="0.2">
      <c r="A580" s="362"/>
      <c r="B580" s="169"/>
      <c r="C580" s="167"/>
      <c r="D580" s="168"/>
      <c r="E580" s="163">
        <f t="shared" si="38"/>
        <v>80000</v>
      </c>
    </row>
    <row r="581" spans="1:5" x14ac:dyDescent="0.2">
      <c r="A581" s="362"/>
      <c r="B581" s="161"/>
      <c r="C581" s="162"/>
      <c r="D581" s="162"/>
      <c r="E581" s="163">
        <f t="shared" si="38"/>
        <v>80000</v>
      </c>
    </row>
    <row r="582" spans="1:5" x14ac:dyDescent="0.2">
      <c r="A582" s="362"/>
      <c r="B582" s="164"/>
      <c r="C582" s="162"/>
      <c r="D582" s="162"/>
      <c r="E582" s="163">
        <f t="shared" si="38"/>
        <v>80000</v>
      </c>
    </row>
    <row r="583" spans="1:5" x14ac:dyDescent="0.2">
      <c r="A583" s="362"/>
      <c r="B583" s="161"/>
      <c r="C583" s="162"/>
      <c r="D583" s="165"/>
      <c r="E583" s="163">
        <f t="shared" si="38"/>
        <v>80000</v>
      </c>
    </row>
    <row r="584" spans="1:5" x14ac:dyDescent="0.2">
      <c r="A584" s="362"/>
      <c r="B584" s="169"/>
      <c r="C584" s="167"/>
      <c r="D584" s="168"/>
      <c r="E584" s="163">
        <f t="shared" si="38"/>
        <v>80000</v>
      </c>
    </row>
    <row r="585" spans="1:5" x14ac:dyDescent="0.2">
      <c r="A585" s="362"/>
      <c r="B585" s="161"/>
      <c r="C585" s="162"/>
      <c r="D585" s="162"/>
      <c r="E585" s="163">
        <f t="shared" si="38"/>
        <v>80000</v>
      </c>
    </row>
    <row r="586" spans="1:5" x14ac:dyDescent="0.2">
      <c r="A586" s="363"/>
      <c r="B586" s="170"/>
      <c r="C586" s="171">
        <f>SUM(C554:C585)</f>
        <v>80000</v>
      </c>
      <c r="D586" s="172">
        <f>SUM(D554:D585)</f>
        <v>0</v>
      </c>
      <c r="E586" s="173">
        <f t="shared" ref="E586" si="39">SUM(C586-D586)</f>
        <v>80000</v>
      </c>
    </row>
    <row r="593" spans="1:5" x14ac:dyDescent="0.2">
      <c r="A593" s="157" t="s">
        <v>81</v>
      </c>
      <c r="B593" s="158"/>
      <c r="C593" s="159" t="s">
        <v>83</v>
      </c>
      <c r="D593" s="159" t="s">
        <v>84</v>
      </c>
      <c r="E593" s="160" t="s">
        <v>85</v>
      </c>
    </row>
    <row r="594" spans="1:5" x14ac:dyDescent="0.2">
      <c r="A594" s="361" t="s">
        <v>76</v>
      </c>
      <c r="B594" s="161" t="s">
        <v>11</v>
      </c>
      <c r="C594" s="162">
        <v>80000</v>
      </c>
      <c r="D594" s="162"/>
      <c r="E594" s="163">
        <f>C594-D594</f>
        <v>80000</v>
      </c>
    </row>
    <row r="595" spans="1:5" x14ac:dyDescent="0.2">
      <c r="A595" s="362"/>
      <c r="B595" s="161"/>
      <c r="C595" s="162"/>
      <c r="D595" s="162">
        <v>8000</v>
      </c>
      <c r="E595" s="163">
        <f>SUM(E594-D595+C595)</f>
        <v>72000</v>
      </c>
    </row>
    <row r="596" spans="1:5" x14ac:dyDescent="0.2">
      <c r="A596" s="362"/>
      <c r="B596" s="161"/>
      <c r="C596" s="162"/>
      <c r="D596" s="162">
        <v>37800</v>
      </c>
      <c r="E596" s="163">
        <f>SUM(E595-D596+C596)</f>
        <v>34200</v>
      </c>
    </row>
    <row r="597" spans="1:5" x14ac:dyDescent="0.2">
      <c r="A597" s="362"/>
      <c r="B597" s="161"/>
      <c r="C597" s="162"/>
      <c r="D597" s="162">
        <v>1260</v>
      </c>
      <c r="E597" s="163">
        <f t="shared" ref="E597:E601" si="40">SUM(E596-D597+C597)</f>
        <v>32940</v>
      </c>
    </row>
    <row r="598" spans="1:5" x14ac:dyDescent="0.2">
      <c r="A598" s="362"/>
      <c r="B598" s="161"/>
      <c r="C598" s="162"/>
      <c r="D598" s="162"/>
      <c r="E598" s="163">
        <f t="shared" si="40"/>
        <v>32940</v>
      </c>
    </row>
    <row r="599" spans="1:5" x14ac:dyDescent="0.2">
      <c r="A599" s="362"/>
      <c r="B599" s="161"/>
      <c r="C599" s="162"/>
      <c r="D599" s="162"/>
      <c r="E599" s="163">
        <f t="shared" si="40"/>
        <v>32940</v>
      </c>
    </row>
    <row r="600" spans="1:5" x14ac:dyDescent="0.2">
      <c r="A600" s="362"/>
      <c r="B600" s="161"/>
      <c r="C600" s="162"/>
      <c r="D600" s="162"/>
      <c r="E600" s="163">
        <f t="shared" si="40"/>
        <v>32940</v>
      </c>
    </row>
    <row r="601" spans="1:5" x14ac:dyDescent="0.2">
      <c r="A601" s="362"/>
      <c r="B601" s="161"/>
      <c r="C601" s="162"/>
      <c r="D601" s="162"/>
      <c r="E601" s="163">
        <f t="shared" si="40"/>
        <v>32940</v>
      </c>
    </row>
    <row r="602" spans="1:5" x14ac:dyDescent="0.2">
      <c r="A602" s="362"/>
      <c r="B602" s="161"/>
      <c r="C602" s="162"/>
      <c r="D602" s="162"/>
      <c r="E602" s="163">
        <f t="shared" ref="E602:E625" si="41">SUM(E601-D602)</f>
        <v>32940</v>
      </c>
    </row>
    <row r="603" spans="1:5" x14ac:dyDescent="0.2">
      <c r="A603" s="362"/>
      <c r="B603" s="161"/>
      <c r="C603" s="162"/>
      <c r="D603" s="162"/>
      <c r="E603" s="163">
        <f t="shared" si="41"/>
        <v>32940</v>
      </c>
    </row>
    <row r="604" spans="1:5" x14ac:dyDescent="0.2">
      <c r="A604" s="362"/>
      <c r="B604" s="161"/>
      <c r="C604" s="162"/>
      <c r="D604" s="162"/>
      <c r="E604" s="163">
        <f t="shared" si="41"/>
        <v>32940</v>
      </c>
    </row>
    <row r="605" spans="1:5" x14ac:dyDescent="0.2">
      <c r="A605" s="362"/>
      <c r="B605" s="161"/>
      <c r="C605" s="162"/>
      <c r="D605" s="162"/>
      <c r="E605" s="163">
        <f t="shared" si="41"/>
        <v>32940</v>
      </c>
    </row>
    <row r="606" spans="1:5" x14ac:dyDescent="0.2">
      <c r="A606" s="362"/>
      <c r="B606" s="161"/>
      <c r="C606" s="162"/>
      <c r="D606" s="162"/>
      <c r="E606" s="163">
        <f t="shared" si="41"/>
        <v>32940</v>
      </c>
    </row>
    <row r="607" spans="1:5" x14ac:dyDescent="0.2">
      <c r="A607" s="362"/>
      <c r="B607" s="161"/>
      <c r="C607" s="162"/>
      <c r="D607" s="162"/>
      <c r="E607" s="163">
        <f t="shared" si="41"/>
        <v>32940</v>
      </c>
    </row>
    <row r="608" spans="1:5" x14ac:dyDescent="0.2">
      <c r="A608" s="362"/>
      <c r="B608" s="161"/>
      <c r="C608" s="162"/>
      <c r="D608" s="162"/>
      <c r="E608" s="163">
        <f t="shared" si="41"/>
        <v>32940</v>
      </c>
    </row>
    <row r="609" spans="1:5" x14ac:dyDescent="0.2">
      <c r="A609" s="362"/>
      <c r="B609" s="161"/>
      <c r="C609" s="162"/>
      <c r="D609" s="162"/>
      <c r="E609" s="163">
        <f t="shared" si="41"/>
        <v>32940</v>
      </c>
    </row>
    <row r="610" spans="1:5" x14ac:dyDescent="0.2">
      <c r="A610" s="362"/>
      <c r="B610" s="161"/>
      <c r="C610" s="162"/>
      <c r="D610" s="162"/>
      <c r="E610" s="163">
        <f t="shared" si="41"/>
        <v>32940</v>
      </c>
    </row>
    <row r="611" spans="1:5" x14ac:dyDescent="0.2">
      <c r="A611" s="362"/>
      <c r="B611" s="161"/>
      <c r="C611" s="162"/>
      <c r="D611" s="162"/>
      <c r="E611" s="163">
        <f t="shared" si="41"/>
        <v>32940</v>
      </c>
    </row>
    <row r="612" spans="1:5" x14ac:dyDescent="0.2">
      <c r="A612" s="362"/>
      <c r="B612" s="161"/>
      <c r="C612" s="162"/>
      <c r="D612" s="162"/>
      <c r="E612" s="163">
        <f t="shared" si="41"/>
        <v>32940</v>
      </c>
    </row>
    <row r="613" spans="1:5" x14ac:dyDescent="0.2">
      <c r="A613" s="362"/>
      <c r="B613" s="161"/>
      <c r="C613" s="162"/>
      <c r="D613" s="162"/>
      <c r="E613" s="163">
        <f t="shared" si="41"/>
        <v>32940</v>
      </c>
    </row>
    <row r="614" spans="1:5" x14ac:dyDescent="0.2">
      <c r="A614" s="362"/>
      <c r="B614" s="164"/>
      <c r="C614" s="162"/>
      <c r="D614" s="162"/>
      <c r="E614" s="163">
        <f t="shared" si="41"/>
        <v>32940</v>
      </c>
    </row>
    <row r="615" spans="1:5" x14ac:dyDescent="0.2">
      <c r="A615" s="362"/>
      <c r="B615" s="161"/>
      <c r="C615" s="162"/>
      <c r="D615" s="165"/>
      <c r="E615" s="163">
        <f t="shared" si="41"/>
        <v>32940</v>
      </c>
    </row>
    <row r="616" spans="1:5" x14ac:dyDescent="0.2">
      <c r="A616" s="362"/>
      <c r="B616" s="166"/>
      <c r="C616" s="167"/>
      <c r="D616" s="168"/>
      <c r="E616" s="163">
        <f t="shared" si="41"/>
        <v>32940</v>
      </c>
    </row>
    <row r="617" spans="1:5" x14ac:dyDescent="0.2">
      <c r="A617" s="362"/>
      <c r="B617" s="161"/>
      <c r="C617" s="162"/>
      <c r="D617" s="162"/>
      <c r="E617" s="163">
        <f t="shared" si="41"/>
        <v>32940</v>
      </c>
    </row>
    <row r="618" spans="1:5" x14ac:dyDescent="0.2">
      <c r="A618" s="362"/>
      <c r="B618" s="164"/>
      <c r="C618" s="162"/>
      <c r="D618" s="162"/>
      <c r="E618" s="163">
        <f t="shared" si="41"/>
        <v>32940</v>
      </c>
    </row>
    <row r="619" spans="1:5" x14ac:dyDescent="0.2">
      <c r="A619" s="362"/>
      <c r="B619" s="161"/>
      <c r="C619" s="162"/>
      <c r="D619" s="165"/>
      <c r="E619" s="163">
        <f t="shared" si="41"/>
        <v>32940</v>
      </c>
    </row>
    <row r="620" spans="1:5" x14ac:dyDescent="0.2">
      <c r="A620" s="362"/>
      <c r="B620" s="169"/>
      <c r="C620" s="167"/>
      <c r="D620" s="168"/>
      <c r="E620" s="163">
        <f t="shared" si="41"/>
        <v>32940</v>
      </c>
    </row>
    <row r="621" spans="1:5" x14ac:dyDescent="0.2">
      <c r="A621" s="362"/>
      <c r="B621" s="161"/>
      <c r="C621" s="162"/>
      <c r="D621" s="162"/>
      <c r="E621" s="163">
        <f t="shared" si="41"/>
        <v>32940</v>
      </c>
    </row>
    <row r="622" spans="1:5" x14ac:dyDescent="0.2">
      <c r="A622" s="362"/>
      <c r="B622" s="164"/>
      <c r="C622" s="162"/>
      <c r="D622" s="162"/>
      <c r="E622" s="163">
        <f t="shared" si="41"/>
        <v>32940</v>
      </c>
    </row>
    <row r="623" spans="1:5" x14ac:dyDescent="0.2">
      <c r="A623" s="362"/>
      <c r="B623" s="161"/>
      <c r="C623" s="162"/>
      <c r="D623" s="165"/>
      <c r="E623" s="163">
        <f t="shared" si="41"/>
        <v>32940</v>
      </c>
    </row>
    <row r="624" spans="1:5" x14ac:dyDescent="0.2">
      <c r="A624" s="362"/>
      <c r="B624" s="169"/>
      <c r="C624" s="167"/>
      <c r="D624" s="168"/>
      <c r="E624" s="163">
        <f t="shared" si="41"/>
        <v>32940</v>
      </c>
    </row>
    <row r="625" spans="1:5" x14ac:dyDescent="0.2">
      <c r="A625" s="362"/>
      <c r="B625" s="161"/>
      <c r="C625" s="162"/>
      <c r="D625" s="162"/>
      <c r="E625" s="163">
        <f t="shared" si="41"/>
        <v>32940</v>
      </c>
    </row>
    <row r="626" spans="1:5" x14ac:dyDescent="0.2">
      <c r="A626" s="363"/>
      <c r="B626" s="170"/>
      <c r="C626" s="171">
        <f>SUM(C594:C625)</f>
        <v>80000</v>
      </c>
      <c r="D626" s="172">
        <f>SUM(D594:D625)</f>
        <v>47060</v>
      </c>
      <c r="E626" s="173">
        <f t="shared" ref="E626" si="42">SUM(C626-D626)</f>
        <v>32940</v>
      </c>
    </row>
    <row r="633" spans="1:5" x14ac:dyDescent="0.2">
      <c r="A633" s="157" t="s">
        <v>81</v>
      </c>
      <c r="B633" s="158"/>
      <c r="C633" s="159" t="s">
        <v>83</v>
      </c>
      <c r="D633" s="159" t="s">
        <v>84</v>
      </c>
      <c r="E633" s="160" t="s">
        <v>85</v>
      </c>
    </row>
    <row r="634" spans="1:5" x14ac:dyDescent="0.2">
      <c r="A634" s="361" t="s">
        <v>77</v>
      </c>
      <c r="B634" s="161" t="s">
        <v>11</v>
      </c>
      <c r="C634" s="162">
        <v>80000</v>
      </c>
      <c r="D634" s="162"/>
      <c r="E634" s="163">
        <f>C634-D634</f>
        <v>80000</v>
      </c>
    </row>
    <row r="635" spans="1:5" x14ac:dyDescent="0.2">
      <c r="A635" s="362"/>
      <c r="B635" s="161"/>
      <c r="C635" s="162"/>
      <c r="D635" s="162">
        <v>220</v>
      </c>
      <c r="E635" s="163">
        <f>SUM(E634-D635+C635)</f>
        <v>79780</v>
      </c>
    </row>
    <row r="636" spans="1:5" x14ac:dyDescent="0.2">
      <c r="A636" s="362"/>
      <c r="B636" s="161"/>
      <c r="C636" s="162"/>
      <c r="D636" s="162">
        <v>220</v>
      </c>
      <c r="E636" s="163">
        <f>SUM(E635-D636+C636)</f>
        <v>79560</v>
      </c>
    </row>
    <row r="637" spans="1:5" x14ac:dyDescent="0.2">
      <c r="A637" s="362"/>
      <c r="B637" s="161"/>
      <c r="C637" s="162"/>
      <c r="D637" s="162">
        <v>2422</v>
      </c>
      <c r="E637" s="163">
        <f t="shared" ref="E637:E645" si="43">SUM(E636-D637+C637)</f>
        <v>77138</v>
      </c>
    </row>
    <row r="638" spans="1:5" x14ac:dyDescent="0.2">
      <c r="A638" s="362"/>
      <c r="B638" s="161"/>
      <c r="C638" s="162"/>
      <c r="D638" s="162">
        <v>7581</v>
      </c>
      <c r="E638" s="163">
        <f t="shared" si="43"/>
        <v>69557</v>
      </c>
    </row>
    <row r="639" spans="1:5" x14ac:dyDescent="0.2">
      <c r="A639" s="362"/>
      <c r="B639" s="161"/>
      <c r="C639" s="162"/>
      <c r="D639" s="162">
        <v>770</v>
      </c>
      <c r="E639" s="163">
        <f t="shared" si="43"/>
        <v>68787</v>
      </c>
    </row>
    <row r="640" spans="1:5" x14ac:dyDescent="0.2">
      <c r="A640" s="362"/>
      <c r="B640" s="161"/>
      <c r="C640" s="162"/>
      <c r="D640" s="162">
        <v>2044</v>
      </c>
      <c r="E640" s="163">
        <f t="shared" si="43"/>
        <v>66743</v>
      </c>
    </row>
    <row r="641" spans="1:5" x14ac:dyDescent="0.2">
      <c r="A641" s="362"/>
      <c r="B641" s="161"/>
      <c r="C641" s="162"/>
      <c r="D641" s="162">
        <v>110</v>
      </c>
      <c r="E641" s="163">
        <f t="shared" si="43"/>
        <v>66633</v>
      </c>
    </row>
    <row r="642" spans="1:5" x14ac:dyDescent="0.2">
      <c r="A642" s="362"/>
      <c r="B642" s="161"/>
      <c r="C642" s="162"/>
      <c r="D642" s="162">
        <v>4931</v>
      </c>
      <c r="E642" s="163">
        <f t="shared" si="43"/>
        <v>61702</v>
      </c>
    </row>
    <row r="643" spans="1:5" x14ac:dyDescent="0.2">
      <c r="A643" s="362"/>
      <c r="B643" s="161"/>
      <c r="C643" s="162"/>
      <c r="D643" s="162">
        <v>794</v>
      </c>
      <c r="E643" s="163">
        <f t="shared" si="43"/>
        <v>60908</v>
      </c>
    </row>
    <row r="644" spans="1:5" x14ac:dyDescent="0.2">
      <c r="A644" s="362"/>
      <c r="B644" s="161"/>
      <c r="C644" s="162"/>
      <c r="D644" s="162">
        <v>1183</v>
      </c>
      <c r="E644" s="163">
        <f t="shared" si="43"/>
        <v>59725</v>
      </c>
    </row>
    <row r="645" spans="1:5" x14ac:dyDescent="0.2">
      <c r="A645" s="362"/>
      <c r="B645" s="161"/>
      <c r="C645" s="162"/>
      <c r="D645" s="162">
        <v>330</v>
      </c>
      <c r="E645" s="163">
        <f t="shared" si="43"/>
        <v>59395</v>
      </c>
    </row>
    <row r="646" spans="1:5" x14ac:dyDescent="0.2">
      <c r="A646" s="362"/>
      <c r="B646" s="161"/>
      <c r="C646" s="162"/>
      <c r="D646" s="162">
        <v>980</v>
      </c>
      <c r="E646" s="163">
        <f t="shared" ref="E646:E665" si="44">SUM(E645-D646)</f>
        <v>58415</v>
      </c>
    </row>
    <row r="647" spans="1:5" x14ac:dyDescent="0.2">
      <c r="A647" s="362"/>
      <c r="B647" s="161"/>
      <c r="C647" s="162"/>
      <c r="D647" s="162">
        <v>594</v>
      </c>
      <c r="E647" s="163">
        <f t="shared" si="44"/>
        <v>57821</v>
      </c>
    </row>
    <row r="648" spans="1:5" x14ac:dyDescent="0.2">
      <c r="A648" s="362"/>
      <c r="B648" s="161"/>
      <c r="C648" s="162"/>
      <c r="D648" s="162">
        <v>859</v>
      </c>
      <c r="E648" s="163">
        <f t="shared" si="44"/>
        <v>56962</v>
      </c>
    </row>
    <row r="649" spans="1:5" x14ac:dyDescent="0.2">
      <c r="A649" s="362"/>
      <c r="B649" s="161"/>
      <c r="C649" s="162"/>
      <c r="D649" s="162">
        <v>330</v>
      </c>
      <c r="E649" s="163">
        <f t="shared" si="44"/>
        <v>56632</v>
      </c>
    </row>
    <row r="650" spans="1:5" x14ac:dyDescent="0.2">
      <c r="A650" s="362"/>
      <c r="B650" s="161"/>
      <c r="C650" s="162"/>
      <c r="D650" s="162">
        <v>594</v>
      </c>
      <c r="E650" s="163">
        <f t="shared" si="44"/>
        <v>56038</v>
      </c>
    </row>
    <row r="651" spans="1:5" x14ac:dyDescent="0.2">
      <c r="A651" s="362"/>
      <c r="B651" s="161"/>
      <c r="C651" s="162"/>
      <c r="D651" s="162">
        <v>648</v>
      </c>
      <c r="E651" s="163">
        <f t="shared" si="44"/>
        <v>55390</v>
      </c>
    </row>
    <row r="652" spans="1:5" x14ac:dyDescent="0.2">
      <c r="A652" s="362"/>
      <c r="B652" s="161"/>
      <c r="C652" s="162"/>
      <c r="D652" s="162">
        <v>2828</v>
      </c>
      <c r="E652" s="163">
        <f t="shared" si="44"/>
        <v>52562</v>
      </c>
    </row>
    <row r="653" spans="1:5" x14ac:dyDescent="0.2">
      <c r="A653" s="362"/>
      <c r="B653" s="161"/>
      <c r="C653" s="162"/>
      <c r="D653" s="162">
        <v>110</v>
      </c>
      <c r="E653" s="163">
        <f t="shared" si="44"/>
        <v>52452</v>
      </c>
    </row>
    <row r="654" spans="1:5" x14ac:dyDescent="0.2">
      <c r="A654" s="362"/>
      <c r="B654" s="164"/>
      <c r="C654" s="162"/>
      <c r="D654" s="162">
        <v>1804</v>
      </c>
      <c r="E654" s="163">
        <f t="shared" si="44"/>
        <v>50648</v>
      </c>
    </row>
    <row r="655" spans="1:5" x14ac:dyDescent="0.2">
      <c r="A655" s="362"/>
      <c r="B655" s="161"/>
      <c r="C655" s="162"/>
      <c r="D655" s="165">
        <v>1113</v>
      </c>
      <c r="E655" s="163">
        <f t="shared" si="44"/>
        <v>49535</v>
      </c>
    </row>
    <row r="656" spans="1:5" x14ac:dyDescent="0.2">
      <c r="A656" s="362"/>
      <c r="B656" s="166"/>
      <c r="C656" s="167"/>
      <c r="D656" s="168">
        <v>1490</v>
      </c>
      <c r="E656" s="163">
        <f t="shared" si="44"/>
        <v>48045</v>
      </c>
    </row>
    <row r="657" spans="1:5" x14ac:dyDescent="0.2">
      <c r="A657" s="362"/>
      <c r="B657" s="161"/>
      <c r="C657" s="162"/>
      <c r="D657" s="162">
        <v>330</v>
      </c>
      <c r="E657" s="163">
        <f t="shared" si="44"/>
        <v>47715</v>
      </c>
    </row>
    <row r="658" spans="1:5" x14ac:dyDescent="0.2">
      <c r="A658" s="362"/>
      <c r="B658" s="164"/>
      <c r="C658" s="162"/>
      <c r="D658" s="162">
        <v>578</v>
      </c>
      <c r="E658" s="163">
        <f t="shared" si="44"/>
        <v>47137</v>
      </c>
    </row>
    <row r="659" spans="1:5" x14ac:dyDescent="0.2">
      <c r="A659" s="362"/>
      <c r="B659" s="161"/>
      <c r="C659" s="162"/>
      <c r="D659" s="165">
        <v>1063</v>
      </c>
      <c r="E659" s="163">
        <f t="shared" si="44"/>
        <v>46074</v>
      </c>
    </row>
    <row r="660" spans="1:5" x14ac:dyDescent="0.2">
      <c r="A660" s="362"/>
      <c r="B660" s="169"/>
      <c r="C660" s="167"/>
      <c r="D660" s="168"/>
      <c r="E660" s="163">
        <f t="shared" si="44"/>
        <v>46074</v>
      </c>
    </row>
    <row r="661" spans="1:5" x14ac:dyDescent="0.2">
      <c r="A661" s="362"/>
      <c r="B661" s="161"/>
      <c r="C661" s="162"/>
      <c r="D661" s="162"/>
      <c r="E661" s="163">
        <f t="shared" si="44"/>
        <v>46074</v>
      </c>
    </row>
    <row r="662" spans="1:5" x14ac:dyDescent="0.2">
      <c r="A662" s="362"/>
      <c r="B662" s="164"/>
      <c r="C662" s="162"/>
      <c r="D662" s="162"/>
      <c r="E662" s="163">
        <f t="shared" si="44"/>
        <v>46074</v>
      </c>
    </row>
    <row r="663" spans="1:5" x14ac:dyDescent="0.2">
      <c r="A663" s="362"/>
      <c r="B663" s="161"/>
      <c r="C663" s="162"/>
      <c r="D663" s="165"/>
      <c r="E663" s="163">
        <f t="shared" si="44"/>
        <v>46074</v>
      </c>
    </row>
    <row r="664" spans="1:5" x14ac:dyDescent="0.2">
      <c r="A664" s="362"/>
      <c r="B664" s="169"/>
      <c r="C664" s="167"/>
      <c r="D664" s="168"/>
      <c r="E664" s="163">
        <f t="shared" si="44"/>
        <v>46074</v>
      </c>
    </row>
    <row r="665" spans="1:5" x14ac:dyDescent="0.2">
      <c r="A665" s="362"/>
      <c r="B665" s="161"/>
      <c r="C665" s="162"/>
      <c r="D665" s="162"/>
      <c r="E665" s="163">
        <f t="shared" si="44"/>
        <v>46074</v>
      </c>
    </row>
    <row r="666" spans="1:5" x14ac:dyDescent="0.2">
      <c r="A666" s="363"/>
      <c r="B666" s="170"/>
      <c r="C666" s="171">
        <f>SUM(C634:C665)</f>
        <v>80000</v>
      </c>
      <c r="D666" s="172">
        <f>SUM(D634:D665)</f>
        <v>33926</v>
      </c>
      <c r="E666" s="173">
        <f t="shared" ref="E666" si="45">SUM(C666-D666)</f>
        <v>46074</v>
      </c>
    </row>
    <row r="672" spans="1:5" x14ac:dyDescent="0.2">
      <c r="A672" s="157" t="s">
        <v>81</v>
      </c>
      <c r="B672" s="158"/>
      <c r="C672" s="159" t="s">
        <v>83</v>
      </c>
      <c r="D672" s="159" t="s">
        <v>84</v>
      </c>
      <c r="E672" s="160" t="s">
        <v>85</v>
      </c>
    </row>
    <row r="673" spans="1:5" x14ac:dyDescent="0.2">
      <c r="A673" s="361" t="s">
        <v>78</v>
      </c>
      <c r="B673" s="161" t="s">
        <v>11</v>
      </c>
      <c r="C673" s="162">
        <v>80000</v>
      </c>
      <c r="D673" s="162"/>
      <c r="E673" s="163">
        <f>C673-D673</f>
        <v>80000</v>
      </c>
    </row>
    <row r="674" spans="1:5" x14ac:dyDescent="0.2">
      <c r="A674" s="362"/>
      <c r="B674" s="161"/>
      <c r="C674" s="162"/>
      <c r="D674" s="162">
        <v>220</v>
      </c>
      <c r="E674" s="163">
        <f>SUM(E673-D674+C674)</f>
        <v>79780</v>
      </c>
    </row>
    <row r="675" spans="1:5" x14ac:dyDescent="0.2">
      <c r="A675" s="362"/>
      <c r="B675" s="161"/>
      <c r="C675" s="162"/>
      <c r="D675" s="162">
        <v>12628</v>
      </c>
      <c r="E675" s="163">
        <f>SUM(E674-D675+C675)</f>
        <v>67152</v>
      </c>
    </row>
    <row r="676" spans="1:5" x14ac:dyDescent="0.2">
      <c r="A676" s="362"/>
      <c r="B676" s="161"/>
      <c r="C676" s="162"/>
      <c r="D676" s="162">
        <v>220</v>
      </c>
      <c r="E676" s="163">
        <f t="shared" ref="E676:E685" si="46">SUM(E675-D676+C676)</f>
        <v>66932</v>
      </c>
    </row>
    <row r="677" spans="1:5" x14ac:dyDescent="0.2">
      <c r="A677" s="362"/>
      <c r="B677" s="161"/>
      <c r="C677" s="162"/>
      <c r="D677" s="162">
        <v>770</v>
      </c>
      <c r="E677" s="163">
        <f t="shared" si="46"/>
        <v>66162</v>
      </c>
    </row>
    <row r="678" spans="1:5" x14ac:dyDescent="0.2">
      <c r="A678" s="362"/>
      <c r="B678" s="161"/>
      <c r="C678" s="162"/>
      <c r="D678" s="162">
        <v>3345</v>
      </c>
      <c r="E678" s="163">
        <f t="shared" si="46"/>
        <v>62817</v>
      </c>
    </row>
    <row r="679" spans="1:5" x14ac:dyDescent="0.2">
      <c r="A679" s="362"/>
      <c r="B679" s="161"/>
      <c r="C679" s="162"/>
      <c r="D679" s="162">
        <v>3799</v>
      </c>
      <c r="E679" s="163">
        <f t="shared" si="46"/>
        <v>59018</v>
      </c>
    </row>
    <row r="680" spans="1:5" x14ac:dyDescent="0.2">
      <c r="A680" s="362"/>
      <c r="B680" s="161"/>
      <c r="C680" s="162"/>
      <c r="D680" s="162">
        <v>10227</v>
      </c>
      <c r="E680" s="163">
        <f t="shared" si="46"/>
        <v>48791</v>
      </c>
    </row>
    <row r="681" spans="1:5" x14ac:dyDescent="0.2">
      <c r="A681" s="362"/>
      <c r="B681" s="161"/>
      <c r="C681" s="162"/>
      <c r="D681" s="162">
        <v>3300</v>
      </c>
      <c r="E681" s="163">
        <f t="shared" si="46"/>
        <v>45491</v>
      </c>
    </row>
    <row r="682" spans="1:5" x14ac:dyDescent="0.2">
      <c r="A682" s="362"/>
      <c r="B682" s="161"/>
      <c r="C682" s="162"/>
      <c r="D682" s="162">
        <v>9596</v>
      </c>
      <c r="E682" s="163">
        <f t="shared" si="46"/>
        <v>35895</v>
      </c>
    </row>
    <row r="683" spans="1:5" x14ac:dyDescent="0.2">
      <c r="A683" s="362"/>
      <c r="B683" s="161"/>
      <c r="C683" s="162"/>
      <c r="D683" s="162"/>
      <c r="E683" s="163">
        <f t="shared" si="46"/>
        <v>35895</v>
      </c>
    </row>
    <row r="684" spans="1:5" x14ac:dyDescent="0.2">
      <c r="A684" s="362"/>
      <c r="B684" s="161"/>
      <c r="C684" s="162"/>
      <c r="D684" s="162"/>
      <c r="E684" s="163">
        <f t="shared" si="46"/>
        <v>35895</v>
      </c>
    </row>
    <row r="685" spans="1:5" x14ac:dyDescent="0.2">
      <c r="A685" s="362"/>
      <c r="B685" s="161"/>
      <c r="C685" s="162"/>
      <c r="D685" s="162"/>
      <c r="E685" s="163">
        <f t="shared" si="46"/>
        <v>35895</v>
      </c>
    </row>
    <row r="686" spans="1:5" x14ac:dyDescent="0.2">
      <c r="A686" s="362"/>
      <c r="B686" s="161"/>
      <c r="C686" s="162"/>
      <c r="D686" s="162"/>
      <c r="E686" s="163">
        <f t="shared" ref="E686:E704" si="47">SUM(E685-D686)</f>
        <v>35895</v>
      </c>
    </row>
    <row r="687" spans="1:5" x14ac:dyDescent="0.2">
      <c r="A687" s="362"/>
      <c r="B687" s="161"/>
      <c r="C687" s="162"/>
      <c r="D687" s="162"/>
      <c r="E687" s="163">
        <f t="shared" si="47"/>
        <v>35895</v>
      </c>
    </row>
    <row r="688" spans="1:5" x14ac:dyDescent="0.2">
      <c r="A688" s="362"/>
      <c r="B688" s="161"/>
      <c r="C688" s="162"/>
      <c r="D688" s="162"/>
      <c r="E688" s="163">
        <f t="shared" si="47"/>
        <v>35895</v>
      </c>
    </row>
    <row r="689" spans="1:5" x14ac:dyDescent="0.2">
      <c r="A689" s="362"/>
      <c r="B689" s="161"/>
      <c r="C689" s="162"/>
      <c r="D689" s="162"/>
      <c r="E689" s="163">
        <f t="shared" si="47"/>
        <v>35895</v>
      </c>
    </row>
    <row r="690" spans="1:5" x14ac:dyDescent="0.2">
      <c r="A690" s="362"/>
      <c r="B690" s="161"/>
      <c r="C690" s="162"/>
      <c r="D690" s="162"/>
      <c r="E690" s="163">
        <f t="shared" si="47"/>
        <v>35895</v>
      </c>
    </row>
    <row r="691" spans="1:5" x14ac:dyDescent="0.2">
      <c r="A691" s="362"/>
      <c r="B691" s="161"/>
      <c r="C691" s="162"/>
      <c r="D691" s="162"/>
      <c r="E691" s="163">
        <f t="shared" si="47"/>
        <v>35895</v>
      </c>
    </row>
    <row r="692" spans="1:5" x14ac:dyDescent="0.2">
      <c r="A692" s="362"/>
      <c r="B692" s="161"/>
      <c r="C692" s="162"/>
      <c r="D692" s="162"/>
      <c r="E692" s="163">
        <f t="shared" si="47"/>
        <v>35895</v>
      </c>
    </row>
    <row r="693" spans="1:5" x14ac:dyDescent="0.2">
      <c r="A693" s="362"/>
      <c r="B693" s="164"/>
      <c r="C693" s="162"/>
      <c r="D693" s="162"/>
      <c r="E693" s="163">
        <f t="shared" si="47"/>
        <v>35895</v>
      </c>
    </row>
    <row r="694" spans="1:5" x14ac:dyDescent="0.2">
      <c r="A694" s="362"/>
      <c r="B694" s="161"/>
      <c r="C694" s="162"/>
      <c r="D694" s="165"/>
      <c r="E694" s="163">
        <f t="shared" si="47"/>
        <v>35895</v>
      </c>
    </row>
    <row r="695" spans="1:5" x14ac:dyDescent="0.2">
      <c r="A695" s="362"/>
      <c r="B695" s="166"/>
      <c r="C695" s="167"/>
      <c r="D695" s="168"/>
      <c r="E695" s="163">
        <f t="shared" si="47"/>
        <v>35895</v>
      </c>
    </row>
    <row r="696" spans="1:5" x14ac:dyDescent="0.2">
      <c r="A696" s="362"/>
      <c r="B696" s="161"/>
      <c r="C696" s="162"/>
      <c r="D696" s="162"/>
      <c r="E696" s="163">
        <f t="shared" si="47"/>
        <v>35895</v>
      </c>
    </row>
    <row r="697" spans="1:5" x14ac:dyDescent="0.2">
      <c r="A697" s="362"/>
      <c r="B697" s="164"/>
      <c r="C697" s="162"/>
      <c r="D697" s="162"/>
      <c r="E697" s="163">
        <f>SUM(E696-D697+C697)</f>
        <v>35895</v>
      </c>
    </row>
    <row r="698" spans="1:5" x14ac:dyDescent="0.2">
      <c r="A698" s="362"/>
      <c r="B698" s="161"/>
      <c r="C698" s="162"/>
      <c r="D698" s="165"/>
      <c r="E698" s="163">
        <f t="shared" si="47"/>
        <v>35895</v>
      </c>
    </row>
    <row r="699" spans="1:5" x14ac:dyDescent="0.2">
      <c r="A699" s="362"/>
      <c r="B699" s="169"/>
      <c r="C699" s="167"/>
      <c r="D699" s="168"/>
      <c r="E699" s="163">
        <f t="shared" si="47"/>
        <v>35895</v>
      </c>
    </row>
    <row r="700" spans="1:5" x14ac:dyDescent="0.2">
      <c r="A700" s="362"/>
      <c r="B700" s="161"/>
      <c r="C700" s="162"/>
      <c r="D700" s="162"/>
      <c r="E700" s="163">
        <f t="shared" si="47"/>
        <v>35895</v>
      </c>
    </row>
    <row r="701" spans="1:5" x14ac:dyDescent="0.2">
      <c r="A701" s="362"/>
      <c r="B701" s="164"/>
      <c r="C701" s="162"/>
      <c r="D701" s="162"/>
      <c r="E701" s="163">
        <f t="shared" si="47"/>
        <v>35895</v>
      </c>
    </row>
    <row r="702" spans="1:5" x14ac:dyDescent="0.2">
      <c r="A702" s="362"/>
      <c r="B702" s="161"/>
      <c r="C702" s="162"/>
      <c r="D702" s="165"/>
      <c r="E702" s="163">
        <f t="shared" si="47"/>
        <v>35895</v>
      </c>
    </row>
    <row r="703" spans="1:5" x14ac:dyDescent="0.2">
      <c r="A703" s="362"/>
      <c r="B703" s="169"/>
      <c r="C703" s="167"/>
      <c r="D703" s="168"/>
      <c r="E703" s="163">
        <f t="shared" si="47"/>
        <v>35895</v>
      </c>
    </row>
    <row r="704" spans="1:5" x14ac:dyDescent="0.2">
      <c r="A704" s="362"/>
      <c r="B704" s="161"/>
      <c r="C704" s="162"/>
      <c r="D704" s="162"/>
      <c r="E704" s="163">
        <f t="shared" si="47"/>
        <v>35895</v>
      </c>
    </row>
    <row r="705" spans="1:5" x14ac:dyDescent="0.2">
      <c r="A705" s="363"/>
      <c r="B705" s="170"/>
      <c r="C705" s="171">
        <f>SUM(C673:C704)</f>
        <v>80000</v>
      </c>
      <c r="D705" s="172">
        <f>SUM(D673:D704)</f>
        <v>44105</v>
      </c>
      <c r="E705" s="173">
        <f t="shared" ref="E705" si="48">SUM(C705-D705)</f>
        <v>35895</v>
      </c>
    </row>
    <row r="714" spans="1:5" x14ac:dyDescent="0.2">
      <c r="A714" s="157" t="s">
        <v>81</v>
      </c>
      <c r="B714" s="158"/>
      <c r="C714" s="159" t="s">
        <v>83</v>
      </c>
      <c r="D714" s="159" t="s">
        <v>84</v>
      </c>
      <c r="E714" s="160" t="s">
        <v>85</v>
      </c>
    </row>
    <row r="715" spans="1:5" x14ac:dyDescent="0.2">
      <c r="A715" s="361" t="s">
        <v>91</v>
      </c>
      <c r="B715" s="161" t="s">
        <v>11</v>
      </c>
      <c r="C715" s="162">
        <v>320000</v>
      </c>
      <c r="D715" s="162"/>
      <c r="E715" s="163">
        <f>C715-D715</f>
        <v>320000</v>
      </c>
    </row>
    <row r="716" spans="1:5" x14ac:dyDescent="0.2">
      <c r="A716" s="362"/>
      <c r="B716" s="161"/>
      <c r="C716" s="162"/>
      <c r="D716" s="162">
        <v>1089</v>
      </c>
      <c r="E716" s="163">
        <f>SUM(E715-D716+C716)</f>
        <v>318911</v>
      </c>
    </row>
    <row r="717" spans="1:5" x14ac:dyDescent="0.2">
      <c r="A717" s="362"/>
      <c r="B717" s="161"/>
      <c r="C717" s="162"/>
      <c r="D717" s="162">
        <v>8232</v>
      </c>
      <c r="E717" s="163">
        <f t="shared" ref="E717:E734" si="49">SUM(E716-D717+C717)</f>
        <v>310679</v>
      </c>
    </row>
    <row r="718" spans="1:5" x14ac:dyDescent="0.2">
      <c r="A718" s="362"/>
      <c r="B718" s="161"/>
      <c r="C718" s="162"/>
      <c r="D718" s="162">
        <v>140</v>
      </c>
      <c r="E718" s="163">
        <f t="shared" si="49"/>
        <v>310539</v>
      </c>
    </row>
    <row r="719" spans="1:5" x14ac:dyDescent="0.2">
      <c r="A719" s="362"/>
      <c r="B719" s="161"/>
      <c r="C719" s="162"/>
      <c r="D719" s="162">
        <v>2940</v>
      </c>
      <c r="E719" s="163">
        <f t="shared" si="49"/>
        <v>307599</v>
      </c>
    </row>
    <row r="720" spans="1:5" x14ac:dyDescent="0.2">
      <c r="A720" s="362"/>
      <c r="B720" s="161"/>
      <c r="C720" s="162"/>
      <c r="D720" s="162">
        <v>280000</v>
      </c>
      <c r="E720" s="163">
        <f t="shared" si="49"/>
        <v>27599</v>
      </c>
    </row>
    <row r="721" spans="1:5" x14ac:dyDescent="0.2">
      <c r="A721" s="362"/>
      <c r="B721" s="161"/>
      <c r="C721" s="162"/>
      <c r="D721" s="162">
        <v>20000</v>
      </c>
      <c r="E721" s="163">
        <f t="shared" si="49"/>
        <v>7599</v>
      </c>
    </row>
    <row r="722" spans="1:5" x14ac:dyDescent="0.2">
      <c r="A722" s="362"/>
      <c r="B722" s="161"/>
      <c r="C722" s="162"/>
      <c r="D722" s="162">
        <v>854</v>
      </c>
      <c r="E722" s="163">
        <f t="shared" si="49"/>
        <v>6745</v>
      </c>
    </row>
    <row r="723" spans="1:5" x14ac:dyDescent="0.2">
      <c r="A723" s="362"/>
      <c r="B723" s="161"/>
      <c r="C723" s="162"/>
      <c r="D723" s="162">
        <v>1000</v>
      </c>
      <c r="E723" s="163">
        <f t="shared" si="49"/>
        <v>5745</v>
      </c>
    </row>
    <row r="724" spans="1:5" x14ac:dyDescent="0.2">
      <c r="A724" s="362"/>
      <c r="B724" s="161"/>
      <c r="C724" s="162"/>
      <c r="D724" s="162">
        <v>1848</v>
      </c>
      <c r="E724" s="163">
        <f t="shared" si="49"/>
        <v>3897</v>
      </c>
    </row>
    <row r="725" spans="1:5" x14ac:dyDescent="0.2">
      <c r="A725" s="362"/>
      <c r="B725" s="161"/>
      <c r="C725" s="162"/>
      <c r="D725" s="162"/>
      <c r="E725" s="163">
        <f t="shared" si="49"/>
        <v>3897</v>
      </c>
    </row>
    <row r="726" spans="1:5" x14ac:dyDescent="0.2">
      <c r="A726" s="362"/>
      <c r="B726" s="161"/>
      <c r="C726" s="162"/>
      <c r="D726" s="162"/>
      <c r="E726" s="163">
        <f t="shared" si="49"/>
        <v>3897</v>
      </c>
    </row>
    <row r="727" spans="1:5" x14ac:dyDescent="0.2">
      <c r="A727" s="362"/>
      <c r="B727" s="161"/>
      <c r="C727" s="162"/>
      <c r="D727" s="162"/>
      <c r="E727" s="163">
        <f t="shared" si="49"/>
        <v>3897</v>
      </c>
    </row>
    <row r="728" spans="1:5" x14ac:dyDescent="0.2">
      <c r="A728" s="362"/>
      <c r="B728" s="161"/>
      <c r="C728" s="162"/>
      <c r="D728" s="162"/>
      <c r="E728" s="163">
        <f t="shared" si="49"/>
        <v>3897</v>
      </c>
    </row>
    <row r="729" spans="1:5" x14ac:dyDescent="0.2">
      <c r="A729" s="362"/>
      <c r="B729" s="161"/>
      <c r="C729" s="162"/>
      <c r="D729" s="162"/>
      <c r="E729" s="163">
        <f t="shared" si="49"/>
        <v>3897</v>
      </c>
    </row>
    <row r="730" spans="1:5" x14ac:dyDescent="0.2">
      <c r="A730" s="362"/>
      <c r="B730" s="161"/>
      <c r="C730" s="162"/>
      <c r="D730" s="162"/>
      <c r="E730" s="163">
        <f t="shared" si="49"/>
        <v>3897</v>
      </c>
    </row>
    <row r="731" spans="1:5" x14ac:dyDescent="0.2">
      <c r="A731" s="362"/>
      <c r="B731" s="161"/>
      <c r="C731" s="162"/>
      <c r="D731" s="162"/>
      <c r="E731" s="163">
        <f t="shared" si="49"/>
        <v>3897</v>
      </c>
    </row>
    <row r="732" spans="1:5" x14ac:dyDescent="0.2">
      <c r="A732" s="362"/>
      <c r="B732" s="161"/>
      <c r="C732" s="162"/>
      <c r="D732" s="162"/>
      <c r="E732" s="163">
        <f t="shared" si="49"/>
        <v>3897</v>
      </c>
    </row>
    <row r="733" spans="1:5" x14ac:dyDescent="0.2">
      <c r="A733" s="362"/>
      <c r="B733" s="161"/>
      <c r="C733" s="162"/>
      <c r="D733" s="162"/>
      <c r="E733" s="163">
        <f t="shared" si="49"/>
        <v>3897</v>
      </c>
    </row>
    <row r="734" spans="1:5" x14ac:dyDescent="0.2">
      <c r="A734" s="362"/>
      <c r="B734" s="161"/>
      <c r="C734" s="162"/>
      <c r="D734" s="162"/>
      <c r="E734" s="163">
        <f t="shared" si="49"/>
        <v>3897</v>
      </c>
    </row>
    <row r="735" spans="1:5" x14ac:dyDescent="0.2">
      <c r="A735" s="362"/>
      <c r="B735" s="161"/>
      <c r="C735" s="162"/>
      <c r="D735" s="162"/>
      <c r="E735" s="163">
        <f t="shared" ref="E735:E784" si="50">SUM(E734-D735)</f>
        <v>3897</v>
      </c>
    </row>
    <row r="736" spans="1:5" x14ac:dyDescent="0.2">
      <c r="A736" s="362"/>
      <c r="B736" s="161"/>
      <c r="C736" s="162"/>
      <c r="D736" s="162"/>
      <c r="E736" s="163">
        <f t="shared" si="50"/>
        <v>3897</v>
      </c>
    </row>
    <row r="737" spans="1:5" x14ac:dyDescent="0.2">
      <c r="A737" s="362"/>
      <c r="B737" s="161"/>
      <c r="C737" s="162"/>
      <c r="D737" s="162"/>
      <c r="E737" s="163">
        <f t="shared" si="50"/>
        <v>3897</v>
      </c>
    </row>
    <row r="738" spans="1:5" x14ac:dyDescent="0.2">
      <c r="A738" s="362"/>
      <c r="B738" s="161"/>
      <c r="C738" s="162"/>
      <c r="D738" s="162"/>
      <c r="E738" s="163">
        <f t="shared" si="50"/>
        <v>3897</v>
      </c>
    </row>
    <row r="739" spans="1:5" x14ac:dyDescent="0.2">
      <c r="A739" s="362"/>
      <c r="B739" s="161"/>
      <c r="C739" s="162"/>
      <c r="D739" s="162"/>
      <c r="E739" s="163">
        <f t="shared" si="50"/>
        <v>3897</v>
      </c>
    </row>
    <row r="740" spans="1:5" x14ac:dyDescent="0.2">
      <c r="A740" s="362"/>
      <c r="B740" s="161"/>
      <c r="C740" s="162"/>
      <c r="D740" s="162"/>
      <c r="E740" s="163">
        <f t="shared" si="50"/>
        <v>3897</v>
      </c>
    </row>
    <row r="741" spans="1:5" x14ac:dyDescent="0.2">
      <c r="A741" s="362"/>
      <c r="B741" s="161"/>
      <c r="C741" s="162"/>
      <c r="D741" s="162"/>
      <c r="E741" s="163">
        <f t="shared" si="50"/>
        <v>3897</v>
      </c>
    </row>
    <row r="742" spans="1:5" x14ac:dyDescent="0.2">
      <c r="A742" s="362"/>
      <c r="B742" s="161"/>
      <c r="C742" s="162"/>
      <c r="D742" s="162"/>
      <c r="E742" s="163">
        <f t="shared" si="50"/>
        <v>3897</v>
      </c>
    </row>
    <row r="743" spans="1:5" x14ac:dyDescent="0.2">
      <c r="A743" s="362"/>
      <c r="B743" s="161"/>
      <c r="C743" s="162"/>
      <c r="D743" s="162"/>
      <c r="E743" s="163">
        <f t="shared" si="50"/>
        <v>3897</v>
      </c>
    </row>
    <row r="744" spans="1:5" x14ac:dyDescent="0.2">
      <c r="A744" s="362"/>
      <c r="B744" s="161"/>
      <c r="C744" s="162"/>
      <c r="D744" s="162"/>
      <c r="E744" s="163">
        <f t="shared" si="50"/>
        <v>3897</v>
      </c>
    </row>
    <row r="745" spans="1:5" x14ac:dyDescent="0.2">
      <c r="A745" s="362"/>
      <c r="B745" s="161"/>
      <c r="C745" s="162"/>
      <c r="D745" s="162"/>
      <c r="E745" s="163">
        <f t="shared" si="50"/>
        <v>3897</v>
      </c>
    </row>
    <row r="746" spans="1:5" x14ac:dyDescent="0.2">
      <c r="A746" s="362"/>
      <c r="B746" s="161"/>
      <c r="C746" s="162"/>
      <c r="D746" s="162"/>
      <c r="E746" s="163">
        <f t="shared" si="50"/>
        <v>3897</v>
      </c>
    </row>
    <row r="747" spans="1:5" x14ac:dyDescent="0.2">
      <c r="A747" s="362"/>
      <c r="B747" s="161"/>
      <c r="C747" s="162"/>
      <c r="D747" s="162"/>
      <c r="E747" s="163">
        <f t="shared" si="50"/>
        <v>3897</v>
      </c>
    </row>
    <row r="748" spans="1:5" x14ac:dyDescent="0.2">
      <c r="A748" s="362"/>
      <c r="B748" s="161"/>
      <c r="C748" s="162"/>
      <c r="D748" s="162"/>
      <c r="E748" s="163">
        <f t="shared" si="50"/>
        <v>3897</v>
      </c>
    </row>
    <row r="749" spans="1:5" x14ac:dyDescent="0.2">
      <c r="A749" s="362"/>
      <c r="B749" s="161"/>
      <c r="C749" s="162"/>
      <c r="D749" s="162"/>
      <c r="E749" s="163">
        <f t="shared" si="50"/>
        <v>3897</v>
      </c>
    </row>
    <row r="750" spans="1:5" x14ac:dyDescent="0.2">
      <c r="A750" s="362"/>
      <c r="B750" s="161"/>
      <c r="C750" s="162"/>
      <c r="D750" s="162"/>
      <c r="E750" s="163">
        <f t="shared" si="50"/>
        <v>3897</v>
      </c>
    </row>
    <row r="751" spans="1:5" x14ac:dyDescent="0.2">
      <c r="A751" s="362"/>
      <c r="B751" s="161"/>
      <c r="C751" s="162"/>
      <c r="D751" s="162"/>
      <c r="E751" s="163">
        <f t="shared" si="50"/>
        <v>3897</v>
      </c>
    </row>
    <row r="752" spans="1:5" x14ac:dyDescent="0.2">
      <c r="A752" s="362"/>
      <c r="B752" s="161"/>
      <c r="C752" s="162"/>
      <c r="D752" s="162"/>
      <c r="E752" s="163">
        <f t="shared" si="50"/>
        <v>3897</v>
      </c>
    </row>
    <row r="753" spans="1:5" x14ac:dyDescent="0.2">
      <c r="A753" s="362"/>
      <c r="B753" s="161"/>
      <c r="C753" s="162"/>
      <c r="D753" s="162"/>
      <c r="E753" s="163">
        <f t="shared" si="50"/>
        <v>3897</v>
      </c>
    </row>
    <row r="754" spans="1:5" x14ac:dyDescent="0.2">
      <c r="A754" s="362"/>
      <c r="B754" s="161"/>
      <c r="C754" s="162"/>
      <c r="D754" s="162"/>
      <c r="E754" s="163">
        <f t="shared" si="50"/>
        <v>3897</v>
      </c>
    </row>
    <row r="755" spans="1:5" x14ac:dyDescent="0.2">
      <c r="A755" s="362"/>
      <c r="B755" s="161"/>
      <c r="C755" s="162"/>
      <c r="D755" s="162"/>
      <c r="E755" s="163">
        <f t="shared" si="50"/>
        <v>3897</v>
      </c>
    </row>
    <row r="756" spans="1:5" x14ac:dyDescent="0.2">
      <c r="A756" s="362"/>
      <c r="B756" s="161"/>
      <c r="C756" s="162"/>
      <c r="D756" s="162"/>
      <c r="E756" s="163">
        <f t="shared" si="50"/>
        <v>3897</v>
      </c>
    </row>
    <row r="757" spans="1:5" x14ac:dyDescent="0.2">
      <c r="A757" s="362"/>
      <c r="B757" s="161"/>
      <c r="C757" s="162"/>
      <c r="D757" s="162"/>
      <c r="E757" s="163">
        <f t="shared" si="50"/>
        <v>3897</v>
      </c>
    </row>
    <row r="758" spans="1:5" x14ac:dyDescent="0.2">
      <c r="A758" s="362"/>
      <c r="B758" s="161"/>
      <c r="C758" s="162"/>
      <c r="D758" s="162"/>
      <c r="E758" s="163">
        <f t="shared" si="50"/>
        <v>3897</v>
      </c>
    </row>
    <row r="759" spans="1:5" x14ac:dyDescent="0.2">
      <c r="A759" s="362"/>
      <c r="B759" s="161"/>
      <c r="C759" s="162"/>
      <c r="D759" s="162"/>
      <c r="E759" s="163">
        <f t="shared" si="50"/>
        <v>3897</v>
      </c>
    </row>
    <row r="760" spans="1:5" x14ac:dyDescent="0.2">
      <c r="A760" s="362"/>
      <c r="B760" s="161"/>
      <c r="C760" s="162"/>
      <c r="D760" s="162"/>
      <c r="E760" s="163">
        <f t="shared" si="50"/>
        <v>3897</v>
      </c>
    </row>
    <row r="761" spans="1:5" x14ac:dyDescent="0.2">
      <c r="A761" s="362"/>
      <c r="B761" s="161"/>
      <c r="C761" s="162"/>
      <c r="D761" s="162"/>
      <c r="E761" s="163">
        <f t="shared" si="50"/>
        <v>3897</v>
      </c>
    </row>
    <row r="762" spans="1:5" x14ac:dyDescent="0.2">
      <c r="A762" s="362"/>
      <c r="B762" s="161"/>
      <c r="C762" s="162"/>
      <c r="D762" s="162"/>
      <c r="E762" s="163">
        <f t="shared" si="50"/>
        <v>3897</v>
      </c>
    </row>
    <row r="763" spans="1:5" x14ac:dyDescent="0.2">
      <c r="A763" s="362"/>
      <c r="B763" s="161"/>
      <c r="C763" s="162"/>
      <c r="D763" s="162"/>
      <c r="E763" s="163">
        <f>SUM(E762+C763)</f>
        <v>3897</v>
      </c>
    </row>
    <row r="764" spans="1:5" x14ac:dyDescent="0.2">
      <c r="A764" s="362"/>
      <c r="B764" s="161"/>
      <c r="C764" s="162"/>
      <c r="D764" s="162"/>
      <c r="E764" s="163">
        <f t="shared" si="50"/>
        <v>3897</v>
      </c>
    </row>
    <row r="765" spans="1:5" x14ac:dyDescent="0.2">
      <c r="A765" s="362"/>
      <c r="B765" s="161"/>
      <c r="C765" s="162"/>
      <c r="D765" s="162"/>
      <c r="E765" s="163">
        <f t="shared" si="50"/>
        <v>3897</v>
      </c>
    </row>
    <row r="766" spans="1:5" x14ac:dyDescent="0.2">
      <c r="A766" s="362"/>
      <c r="B766" s="161"/>
      <c r="C766" s="162"/>
      <c r="D766" s="162"/>
      <c r="E766" s="163">
        <f t="shared" si="50"/>
        <v>3897</v>
      </c>
    </row>
    <row r="767" spans="1:5" x14ac:dyDescent="0.2">
      <c r="A767" s="362"/>
      <c r="B767" s="161"/>
      <c r="C767" s="162"/>
      <c r="D767" s="162"/>
      <c r="E767" s="163">
        <f t="shared" si="50"/>
        <v>3897</v>
      </c>
    </row>
    <row r="768" spans="1:5" x14ac:dyDescent="0.2">
      <c r="A768" s="362"/>
      <c r="B768" s="161"/>
      <c r="C768" s="162"/>
      <c r="D768" s="162"/>
      <c r="E768" s="163">
        <f t="shared" si="50"/>
        <v>3897</v>
      </c>
    </row>
    <row r="769" spans="1:5" x14ac:dyDescent="0.2">
      <c r="A769" s="362"/>
      <c r="B769" s="161"/>
      <c r="C769" s="162"/>
      <c r="D769" s="162"/>
      <c r="E769" s="163">
        <f t="shared" si="50"/>
        <v>3897</v>
      </c>
    </row>
    <row r="770" spans="1:5" x14ac:dyDescent="0.2">
      <c r="A770" s="362"/>
      <c r="B770" s="161"/>
      <c r="C770" s="162"/>
      <c r="D770" s="162"/>
      <c r="E770" s="163">
        <f t="shared" si="50"/>
        <v>3897</v>
      </c>
    </row>
    <row r="771" spans="1:5" x14ac:dyDescent="0.2">
      <c r="A771" s="362"/>
      <c r="B771" s="161"/>
      <c r="C771" s="162"/>
      <c r="D771" s="162"/>
      <c r="E771" s="163">
        <f t="shared" si="50"/>
        <v>3897</v>
      </c>
    </row>
    <row r="772" spans="1:5" x14ac:dyDescent="0.2">
      <c r="A772" s="362"/>
      <c r="B772" s="161"/>
      <c r="C772" s="162"/>
      <c r="D772" s="162"/>
      <c r="E772" s="163">
        <f t="shared" si="50"/>
        <v>3897</v>
      </c>
    </row>
    <row r="773" spans="1:5" x14ac:dyDescent="0.2">
      <c r="A773" s="362"/>
      <c r="B773" s="161"/>
      <c r="C773" s="162"/>
      <c r="D773" s="162"/>
      <c r="E773" s="163">
        <f t="shared" si="50"/>
        <v>3897</v>
      </c>
    </row>
    <row r="774" spans="1:5" x14ac:dyDescent="0.2">
      <c r="A774" s="362"/>
      <c r="B774" s="161"/>
      <c r="C774" s="162"/>
      <c r="D774" s="162"/>
      <c r="E774" s="163">
        <f t="shared" si="50"/>
        <v>3897</v>
      </c>
    </row>
    <row r="775" spans="1:5" x14ac:dyDescent="0.2">
      <c r="A775" s="362"/>
      <c r="B775" s="161"/>
      <c r="C775" s="162"/>
      <c r="D775" s="162"/>
      <c r="E775" s="163">
        <f t="shared" si="50"/>
        <v>3897</v>
      </c>
    </row>
    <row r="776" spans="1:5" x14ac:dyDescent="0.2">
      <c r="A776" s="362"/>
      <c r="B776" s="161"/>
      <c r="C776" s="162"/>
      <c r="D776" s="162"/>
      <c r="E776" s="163">
        <f t="shared" si="50"/>
        <v>3897</v>
      </c>
    </row>
    <row r="777" spans="1:5" x14ac:dyDescent="0.2">
      <c r="A777" s="362"/>
      <c r="B777" s="161"/>
      <c r="C777" s="162"/>
      <c r="D777" s="162"/>
      <c r="E777" s="163">
        <f t="shared" si="50"/>
        <v>3897</v>
      </c>
    </row>
    <row r="778" spans="1:5" x14ac:dyDescent="0.2">
      <c r="A778" s="362"/>
      <c r="B778" s="161"/>
      <c r="C778" s="162"/>
      <c r="D778" s="162"/>
      <c r="E778" s="163">
        <f t="shared" si="50"/>
        <v>3897</v>
      </c>
    </row>
    <row r="779" spans="1:5" x14ac:dyDescent="0.2">
      <c r="A779" s="362"/>
      <c r="B779" s="161"/>
      <c r="C779" s="162"/>
      <c r="D779" s="162"/>
      <c r="E779" s="163">
        <f t="shared" si="50"/>
        <v>3897</v>
      </c>
    </row>
    <row r="780" spans="1:5" x14ac:dyDescent="0.2">
      <c r="A780" s="362"/>
      <c r="B780" s="161"/>
      <c r="C780" s="162"/>
      <c r="D780" s="162"/>
      <c r="E780" s="163">
        <f t="shared" si="50"/>
        <v>3897</v>
      </c>
    </row>
    <row r="781" spans="1:5" x14ac:dyDescent="0.2">
      <c r="A781" s="362"/>
      <c r="B781" s="161"/>
      <c r="C781" s="162"/>
      <c r="D781" s="162"/>
      <c r="E781" s="163">
        <f t="shared" si="50"/>
        <v>3897</v>
      </c>
    </row>
    <row r="782" spans="1:5" x14ac:dyDescent="0.2">
      <c r="A782" s="362"/>
      <c r="B782" s="161"/>
      <c r="C782" s="162"/>
      <c r="D782" s="162"/>
      <c r="E782" s="163">
        <f t="shared" si="50"/>
        <v>3897</v>
      </c>
    </row>
    <row r="783" spans="1:5" x14ac:dyDescent="0.2">
      <c r="A783" s="362"/>
      <c r="B783" s="161"/>
      <c r="C783" s="162"/>
      <c r="D783" s="162"/>
      <c r="E783" s="163">
        <f t="shared" si="50"/>
        <v>3897</v>
      </c>
    </row>
    <row r="784" spans="1:5" x14ac:dyDescent="0.2">
      <c r="A784" s="362"/>
      <c r="B784" s="161"/>
      <c r="C784" s="162"/>
      <c r="D784" s="162"/>
      <c r="E784" s="163">
        <f t="shared" si="50"/>
        <v>3897</v>
      </c>
    </row>
    <row r="785" spans="1:5" x14ac:dyDescent="0.2">
      <c r="A785" s="362"/>
      <c r="B785" s="161"/>
      <c r="C785" s="162"/>
      <c r="D785" s="162"/>
      <c r="E785" s="163">
        <f t="shared" ref="E785:E821" si="51">SUM(E784-D785)</f>
        <v>3897</v>
      </c>
    </row>
    <row r="786" spans="1:5" x14ac:dyDescent="0.2">
      <c r="A786" s="362"/>
      <c r="B786" s="161"/>
      <c r="C786" s="162"/>
      <c r="D786" s="162"/>
      <c r="E786" s="163">
        <f t="shared" si="51"/>
        <v>3897</v>
      </c>
    </row>
    <row r="787" spans="1:5" x14ac:dyDescent="0.2">
      <c r="A787" s="362"/>
      <c r="B787" s="161"/>
      <c r="C787" s="162"/>
      <c r="D787" s="162"/>
      <c r="E787" s="163">
        <f t="shared" si="51"/>
        <v>3897</v>
      </c>
    </row>
    <row r="788" spans="1:5" x14ac:dyDescent="0.2">
      <c r="A788" s="362"/>
      <c r="B788" s="161"/>
      <c r="C788" s="162"/>
      <c r="D788" s="162"/>
      <c r="E788" s="163">
        <f t="shared" si="51"/>
        <v>3897</v>
      </c>
    </row>
    <row r="789" spans="1:5" x14ac:dyDescent="0.2">
      <c r="A789" s="362"/>
      <c r="B789" s="161"/>
      <c r="C789" s="162"/>
      <c r="D789" s="162"/>
      <c r="E789" s="163">
        <f t="shared" si="51"/>
        <v>3897</v>
      </c>
    </row>
    <row r="790" spans="1:5" x14ac:dyDescent="0.2">
      <c r="A790" s="362"/>
      <c r="B790" s="161"/>
      <c r="C790" s="162"/>
      <c r="D790" s="162"/>
      <c r="E790" s="163">
        <f t="shared" si="51"/>
        <v>3897</v>
      </c>
    </row>
    <row r="791" spans="1:5" x14ac:dyDescent="0.2">
      <c r="A791" s="362"/>
      <c r="B791" s="161"/>
      <c r="C791" s="162"/>
      <c r="D791" s="162"/>
      <c r="E791" s="163">
        <f t="shared" ref="E791:E802" si="52">SUM(E790-D791)</f>
        <v>3897</v>
      </c>
    </row>
    <row r="792" spans="1:5" x14ac:dyDescent="0.2">
      <c r="A792" s="362"/>
      <c r="B792" s="161"/>
      <c r="C792" s="162"/>
      <c r="D792" s="162"/>
      <c r="E792" s="163">
        <f t="shared" si="52"/>
        <v>3897</v>
      </c>
    </row>
    <row r="793" spans="1:5" x14ac:dyDescent="0.2">
      <c r="A793" s="362"/>
      <c r="B793" s="161"/>
      <c r="C793" s="162"/>
      <c r="D793" s="162"/>
      <c r="E793" s="163">
        <f t="shared" si="52"/>
        <v>3897</v>
      </c>
    </row>
    <row r="794" spans="1:5" x14ac:dyDescent="0.2">
      <c r="A794" s="362"/>
      <c r="B794" s="161"/>
      <c r="C794" s="162"/>
      <c r="D794" s="162"/>
      <c r="E794" s="163">
        <f t="shared" si="52"/>
        <v>3897</v>
      </c>
    </row>
    <row r="795" spans="1:5" x14ac:dyDescent="0.2">
      <c r="A795" s="362"/>
      <c r="B795" s="161"/>
      <c r="C795" s="162"/>
      <c r="D795" s="162"/>
      <c r="E795" s="163">
        <f t="shared" si="52"/>
        <v>3897</v>
      </c>
    </row>
    <row r="796" spans="1:5" x14ac:dyDescent="0.2">
      <c r="A796" s="362"/>
      <c r="B796" s="161"/>
      <c r="C796" s="162"/>
      <c r="D796" s="162"/>
      <c r="E796" s="163">
        <f t="shared" si="52"/>
        <v>3897</v>
      </c>
    </row>
    <row r="797" spans="1:5" x14ac:dyDescent="0.2">
      <c r="A797" s="362"/>
      <c r="B797" s="161"/>
      <c r="C797" s="162"/>
      <c r="D797" s="165"/>
      <c r="E797" s="163">
        <f t="shared" si="52"/>
        <v>3897</v>
      </c>
    </row>
    <row r="798" spans="1:5" x14ac:dyDescent="0.2">
      <c r="A798" s="362"/>
      <c r="B798" s="166"/>
      <c r="C798" s="167"/>
      <c r="D798" s="168"/>
      <c r="E798" s="163">
        <f t="shared" si="52"/>
        <v>3897</v>
      </c>
    </row>
    <row r="799" spans="1:5" x14ac:dyDescent="0.2">
      <c r="A799" s="362"/>
      <c r="B799" s="161"/>
      <c r="C799" s="162"/>
      <c r="D799" s="162"/>
      <c r="E799" s="163">
        <f t="shared" si="52"/>
        <v>3897</v>
      </c>
    </row>
    <row r="800" spans="1:5" x14ac:dyDescent="0.2">
      <c r="A800" s="362"/>
      <c r="B800" s="164"/>
      <c r="C800" s="162"/>
      <c r="D800" s="162"/>
      <c r="E800" s="163">
        <f t="shared" si="52"/>
        <v>3897</v>
      </c>
    </row>
    <row r="801" spans="1:5" x14ac:dyDescent="0.2">
      <c r="A801" s="362"/>
      <c r="B801" s="161"/>
      <c r="C801" s="162"/>
      <c r="D801" s="165"/>
      <c r="E801" s="163">
        <f t="shared" si="52"/>
        <v>3897</v>
      </c>
    </row>
    <row r="802" spans="1:5" x14ac:dyDescent="0.2">
      <c r="A802" s="362"/>
      <c r="B802" s="169"/>
      <c r="C802" s="167"/>
      <c r="D802" s="168"/>
      <c r="E802" s="163">
        <f t="shared" si="52"/>
        <v>3897</v>
      </c>
    </row>
    <row r="803" spans="1:5" x14ac:dyDescent="0.2">
      <c r="A803" s="362"/>
      <c r="B803" s="161"/>
      <c r="C803" s="162"/>
      <c r="D803" s="162"/>
      <c r="E803" s="163">
        <f>SUM(E790-D803)</f>
        <v>3897</v>
      </c>
    </row>
    <row r="804" spans="1:5" x14ac:dyDescent="0.2">
      <c r="A804" s="362"/>
      <c r="B804" s="161"/>
      <c r="C804" s="162"/>
      <c r="D804" s="162"/>
      <c r="E804" s="163">
        <f t="shared" si="51"/>
        <v>3897</v>
      </c>
    </row>
    <row r="805" spans="1:5" x14ac:dyDescent="0.2">
      <c r="A805" s="362"/>
      <c r="B805" s="161"/>
      <c r="C805" s="162"/>
      <c r="D805" s="162"/>
      <c r="E805" s="163">
        <f t="shared" si="51"/>
        <v>3897</v>
      </c>
    </row>
    <row r="806" spans="1:5" x14ac:dyDescent="0.2">
      <c r="A806" s="362"/>
      <c r="B806" s="161"/>
      <c r="C806" s="162"/>
      <c r="D806" s="162"/>
      <c r="E806" s="163">
        <f t="shared" si="51"/>
        <v>3897</v>
      </c>
    </row>
    <row r="807" spans="1:5" x14ac:dyDescent="0.2">
      <c r="A807" s="362"/>
      <c r="B807" s="161"/>
      <c r="C807" s="162"/>
      <c r="D807" s="162"/>
      <c r="E807" s="163">
        <f t="shared" si="51"/>
        <v>3897</v>
      </c>
    </row>
    <row r="808" spans="1:5" x14ac:dyDescent="0.2">
      <c r="A808" s="362"/>
      <c r="B808" s="161"/>
      <c r="C808" s="162"/>
      <c r="D808" s="162"/>
      <c r="E808" s="163">
        <f t="shared" si="51"/>
        <v>3897</v>
      </c>
    </row>
    <row r="809" spans="1:5" x14ac:dyDescent="0.2">
      <c r="A809" s="362"/>
      <c r="B809" s="161"/>
      <c r="C809" s="162"/>
      <c r="D809" s="162"/>
      <c r="E809" s="163">
        <f t="shared" si="51"/>
        <v>3897</v>
      </c>
    </row>
    <row r="810" spans="1:5" x14ac:dyDescent="0.2">
      <c r="A810" s="362"/>
      <c r="B810" s="161"/>
      <c r="C810" s="162"/>
      <c r="D810" s="162"/>
      <c r="E810" s="163">
        <f t="shared" si="51"/>
        <v>3897</v>
      </c>
    </row>
    <row r="811" spans="1:5" x14ac:dyDescent="0.2">
      <c r="A811" s="362"/>
      <c r="B811" s="161"/>
      <c r="C811" s="162"/>
      <c r="D811" s="165"/>
      <c r="E811" s="163">
        <f t="shared" si="51"/>
        <v>3897</v>
      </c>
    </row>
    <row r="812" spans="1:5" x14ac:dyDescent="0.2">
      <c r="A812" s="362"/>
      <c r="B812" s="166"/>
      <c r="C812" s="167"/>
      <c r="D812" s="168"/>
      <c r="E812" s="163">
        <f t="shared" si="51"/>
        <v>3897</v>
      </c>
    </row>
    <row r="813" spans="1:5" x14ac:dyDescent="0.2">
      <c r="A813" s="362"/>
      <c r="B813" s="161"/>
      <c r="C813" s="162"/>
      <c r="D813" s="162"/>
      <c r="E813" s="163">
        <f t="shared" si="51"/>
        <v>3897</v>
      </c>
    </row>
    <row r="814" spans="1:5" x14ac:dyDescent="0.2">
      <c r="A814" s="362"/>
      <c r="B814" s="164"/>
      <c r="C814" s="162"/>
      <c r="D814" s="162"/>
      <c r="E814" s="163">
        <f t="shared" si="51"/>
        <v>3897</v>
      </c>
    </row>
    <row r="815" spans="1:5" x14ac:dyDescent="0.2">
      <c r="A815" s="362"/>
      <c r="B815" s="161"/>
      <c r="C815" s="162"/>
      <c r="D815" s="165"/>
      <c r="E815" s="163">
        <f t="shared" si="51"/>
        <v>3897</v>
      </c>
    </row>
    <row r="816" spans="1:5" x14ac:dyDescent="0.2">
      <c r="A816" s="362"/>
      <c r="B816" s="169"/>
      <c r="C816" s="167"/>
      <c r="D816" s="168"/>
      <c r="E816" s="163">
        <f t="shared" si="51"/>
        <v>3897</v>
      </c>
    </row>
    <row r="817" spans="1:5" x14ac:dyDescent="0.2">
      <c r="A817" s="362"/>
      <c r="B817" s="161"/>
      <c r="C817" s="162"/>
      <c r="D817" s="162"/>
      <c r="E817" s="163">
        <f t="shared" si="51"/>
        <v>3897</v>
      </c>
    </row>
    <row r="818" spans="1:5" x14ac:dyDescent="0.2">
      <c r="A818" s="362"/>
      <c r="B818" s="164"/>
      <c r="C818" s="162"/>
      <c r="D818" s="162"/>
      <c r="E818" s="163">
        <f t="shared" si="51"/>
        <v>3897</v>
      </c>
    </row>
    <row r="819" spans="1:5" x14ac:dyDescent="0.2">
      <c r="A819" s="362"/>
      <c r="B819" s="161"/>
      <c r="C819" s="162"/>
      <c r="D819" s="165"/>
      <c r="E819" s="163">
        <f t="shared" si="51"/>
        <v>3897</v>
      </c>
    </row>
    <row r="820" spans="1:5" x14ac:dyDescent="0.2">
      <c r="A820" s="362"/>
      <c r="B820" s="169"/>
      <c r="C820" s="167"/>
      <c r="D820" s="168"/>
      <c r="E820" s="163">
        <f t="shared" si="51"/>
        <v>3897</v>
      </c>
    </row>
    <row r="821" spans="1:5" x14ac:dyDescent="0.2">
      <c r="A821" s="362"/>
      <c r="B821" s="161"/>
      <c r="C821" s="162"/>
      <c r="D821" s="162"/>
      <c r="E821" s="163">
        <f t="shared" si="51"/>
        <v>3897</v>
      </c>
    </row>
    <row r="822" spans="1:5" x14ac:dyDescent="0.2">
      <c r="A822" s="363"/>
      <c r="B822" s="170"/>
      <c r="C822" s="171">
        <f>SUM(C715:C821)</f>
        <v>320000</v>
      </c>
      <c r="D822" s="172">
        <f>SUM(D715:D821)</f>
        <v>316103</v>
      </c>
      <c r="E822" s="173">
        <f t="shared" ref="E822" si="53">SUM(C822-D822)</f>
        <v>3897</v>
      </c>
    </row>
  </sheetData>
  <mergeCells count="50">
    <mergeCell ref="M102:M111"/>
    <mergeCell ref="M113:M130"/>
    <mergeCell ref="M131:M136"/>
    <mergeCell ref="H392:H414"/>
    <mergeCell ref="H418:H439"/>
    <mergeCell ref="H441:H485"/>
    <mergeCell ref="M15:M19"/>
    <mergeCell ref="M20:M29"/>
    <mergeCell ref="M31:M37"/>
    <mergeCell ref="M42:M47"/>
    <mergeCell ref="M48:M51"/>
    <mergeCell ref="M52:M55"/>
    <mergeCell ref="M56:M62"/>
    <mergeCell ref="M63:M71"/>
    <mergeCell ref="M72:M75"/>
    <mergeCell ref="M79:M82"/>
    <mergeCell ref="M83:M88"/>
    <mergeCell ref="M89:M96"/>
    <mergeCell ref="M97:M101"/>
    <mergeCell ref="A634:A666"/>
    <mergeCell ref="A673:A705"/>
    <mergeCell ref="A715:A822"/>
    <mergeCell ref="H49:H71"/>
    <mergeCell ref="H73:H96"/>
    <mergeCell ref="H98:H132"/>
    <mergeCell ref="H134:H157"/>
    <mergeCell ref="H161:H183"/>
    <mergeCell ref="H186:H208"/>
    <mergeCell ref="H210:H233"/>
    <mergeCell ref="H235:H257"/>
    <mergeCell ref="H259:H293"/>
    <mergeCell ref="H296:H318"/>
    <mergeCell ref="H321:H342"/>
    <mergeCell ref="H344:H366"/>
    <mergeCell ref="H368:H390"/>
    <mergeCell ref="A434:A466"/>
    <mergeCell ref="A474:A506"/>
    <mergeCell ref="A514:A546"/>
    <mergeCell ref="A554:A586"/>
    <mergeCell ref="A594:A626"/>
    <mergeCell ref="A222:A254"/>
    <mergeCell ref="A262:A306"/>
    <mergeCell ref="A314:A346"/>
    <mergeCell ref="A354:A386"/>
    <mergeCell ref="A394:A426"/>
    <mergeCell ref="A2:A43"/>
    <mergeCell ref="A50:A82"/>
    <mergeCell ref="A90:A134"/>
    <mergeCell ref="A142:A174"/>
    <mergeCell ref="A182:A214"/>
  </mergeCells>
  <phoneticPr fontId="31"/>
  <pageMargins left="0.70069444444444495" right="0.70069444444444495" top="0.75138888888888899" bottom="0.75138888888888899" header="0.297916666666667" footer="0.297916666666667"/>
  <pageSetup paperSize="1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10"/>
  <sheetViews>
    <sheetView topLeftCell="A57" zoomScale="76" zoomScaleNormal="76" workbookViewId="0">
      <selection activeCell="F80" sqref="F80"/>
    </sheetView>
  </sheetViews>
  <sheetFormatPr defaultColWidth="28.88671875" defaultRowHeight="13.2" x14ac:dyDescent="0.2"/>
  <cols>
    <col min="1" max="1" width="15.109375" style="110" customWidth="1"/>
    <col min="2" max="2" width="10.109375" style="111" customWidth="1"/>
    <col min="3" max="3" width="5.109375" style="112" customWidth="1"/>
    <col min="4" max="4" width="16.33203125" style="112" customWidth="1"/>
    <col min="5" max="5" width="16.6640625" style="112" customWidth="1"/>
    <col min="6" max="6" width="30.33203125" style="111" customWidth="1"/>
    <col min="7" max="7" width="22.6640625" style="111" customWidth="1"/>
    <col min="8" max="8" width="24.21875" style="111" customWidth="1"/>
    <col min="9" max="9" width="38.6640625" style="111" customWidth="1"/>
    <col min="10" max="16384" width="28.88671875" style="111"/>
  </cols>
  <sheetData>
    <row r="1" spans="1:9" s="109" customFormat="1" ht="16.5" customHeight="1" x14ac:dyDescent="0.2">
      <c r="A1" s="109" t="s">
        <v>92</v>
      </c>
    </row>
    <row r="2" spans="1:9" ht="16.5" customHeight="1" x14ac:dyDescent="0.2">
      <c r="G2" s="111" t="s">
        <v>93</v>
      </c>
    </row>
    <row r="3" spans="1:9" ht="16.5" customHeight="1" x14ac:dyDescent="0.2">
      <c r="A3" s="110" t="s">
        <v>14</v>
      </c>
    </row>
    <row r="4" spans="1:9" ht="16.5" customHeight="1" x14ac:dyDescent="0.2">
      <c r="A4" s="113" t="s">
        <v>94</v>
      </c>
      <c r="B4" s="366" t="s">
        <v>95</v>
      </c>
      <c r="C4" s="367"/>
      <c r="D4" s="113" t="s">
        <v>96</v>
      </c>
      <c r="E4" s="113" t="s">
        <v>59</v>
      </c>
      <c r="F4" s="113" t="s">
        <v>97</v>
      </c>
      <c r="G4" s="111" t="s">
        <v>0</v>
      </c>
    </row>
    <row r="5" spans="1:9" ht="16.5" customHeight="1" x14ac:dyDescent="0.2">
      <c r="A5" s="114" t="s">
        <v>98</v>
      </c>
      <c r="B5" s="368">
        <v>500000</v>
      </c>
      <c r="C5" s="369"/>
      <c r="D5" s="113"/>
      <c r="E5" s="113"/>
      <c r="F5" s="113"/>
      <c r="G5" s="115" t="s">
        <v>99</v>
      </c>
      <c r="H5" s="115" t="s">
        <v>100</v>
      </c>
      <c r="I5" s="115" t="s">
        <v>3</v>
      </c>
    </row>
    <row r="6" spans="1:9" ht="16.5" customHeight="1" x14ac:dyDescent="0.2">
      <c r="A6" s="114" t="s">
        <v>101</v>
      </c>
      <c r="B6" s="368"/>
      <c r="C6" s="369"/>
      <c r="D6" s="116">
        <v>49500</v>
      </c>
      <c r="E6" s="103">
        <f>B5-D6</f>
        <v>450500</v>
      </c>
      <c r="F6" s="117"/>
      <c r="G6" s="115" t="s">
        <v>86</v>
      </c>
      <c r="H6" s="117">
        <v>500000</v>
      </c>
      <c r="I6" s="117" t="s">
        <v>102</v>
      </c>
    </row>
    <row r="7" spans="1:9" ht="16.5" customHeight="1" x14ac:dyDescent="0.2">
      <c r="A7" s="115" t="s">
        <v>103</v>
      </c>
      <c r="B7" s="368"/>
      <c r="C7" s="369"/>
      <c r="D7" s="116">
        <v>78315</v>
      </c>
      <c r="E7" s="116">
        <f t="shared" ref="E7:E12" si="0">E6-D7</f>
        <v>372185</v>
      </c>
      <c r="F7" s="118"/>
      <c r="G7" s="115" t="s">
        <v>61</v>
      </c>
      <c r="H7" s="117">
        <v>0</v>
      </c>
      <c r="I7" s="117"/>
    </row>
    <row r="8" spans="1:9" ht="16.5" customHeight="1" x14ac:dyDescent="0.2">
      <c r="A8" s="115" t="s">
        <v>104</v>
      </c>
      <c r="B8" s="368"/>
      <c r="C8" s="369"/>
      <c r="D8" s="116">
        <v>135766</v>
      </c>
      <c r="E8" s="116">
        <f t="shared" si="0"/>
        <v>236419</v>
      </c>
      <c r="F8" s="119"/>
      <c r="G8" s="120" t="s">
        <v>39</v>
      </c>
      <c r="H8" s="121">
        <v>0</v>
      </c>
      <c r="I8" s="140"/>
    </row>
    <row r="9" spans="1:9" ht="16.5" customHeight="1" x14ac:dyDescent="0.2">
      <c r="A9" s="115" t="s">
        <v>105</v>
      </c>
      <c r="B9" s="368"/>
      <c r="C9" s="369"/>
      <c r="D9" s="116">
        <v>15100</v>
      </c>
      <c r="E9" s="116">
        <f t="shared" si="0"/>
        <v>221319</v>
      </c>
      <c r="F9" s="119"/>
      <c r="G9" s="122" t="s">
        <v>44</v>
      </c>
      <c r="H9" s="123">
        <f>SUM(H6:H8)</f>
        <v>500000</v>
      </c>
      <c r="I9" s="123"/>
    </row>
    <row r="10" spans="1:9" ht="16.5" customHeight="1" x14ac:dyDescent="0.2">
      <c r="A10" s="115" t="s">
        <v>106</v>
      </c>
      <c r="B10" s="368"/>
      <c r="C10" s="369"/>
      <c r="D10" s="124">
        <v>129755</v>
      </c>
      <c r="E10" s="116">
        <f t="shared" si="0"/>
        <v>91564</v>
      </c>
      <c r="F10" s="119"/>
    </row>
    <row r="11" spans="1:9" ht="16.5" customHeight="1" x14ac:dyDescent="0.2">
      <c r="A11" s="115" t="s">
        <v>107</v>
      </c>
      <c r="B11" s="368"/>
      <c r="C11" s="369"/>
      <c r="D11" s="116">
        <v>26400</v>
      </c>
      <c r="E11" s="116">
        <f t="shared" si="0"/>
        <v>65164</v>
      </c>
      <c r="F11" s="119"/>
      <c r="G11" s="111" t="s">
        <v>7</v>
      </c>
    </row>
    <row r="12" spans="1:9" ht="16.5" customHeight="1" x14ac:dyDescent="0.2">
      <c r="A12" s="114" t="s">
        <v>108</v>
      </c>
      <c r="B12" s="368"/>
      <c r="C12" s="369"/>
      <c r="D12" s="125">
        <v>14140</v>
      </c>
      <c r="E12" s="116">
        <f t="shared" si="0"/>
        <v>51024</v>
      </c>
      <c r="F12" s="119"/>
      <c r="G12" s="115" t="s">
        <v>99</v>
      </c>
      <c r="H12" s="115" t="s">
        <v>100</v>
      </c>
      <c r="I12" s="115" t="s">
        <v>3</v>
      </c>
    </row>
    <row r="13" spans="1:9" ht="16.5" customHeight="1" x14ac:dyDescent="0.2">
      <c r="A13" s="126"/>
      <c r="B13" s="370"/>
      <c r="C13" s="371"/>
      <c r="D13" s="121"/>
      <c r="E13" s="127"/>
      <c r="F13" s="121"/>
      <c r="G13" s="114" t="s">
        <v>101</v>
      </c>
      <c r="H13" s="116">
        <v>49500</v>
      </c>
      <c r="I13" s="115"/>
    </row>
    <row r="14" spans="1:9" ht="16.5" customHeight="1" x14ac:dyDescent="0.2">
      <c r="A14" s="122"/>
      <c r="B14" s="372">
        <f>SUM(B5:C13)</f>
        <v>500000</v>
      </c>
      <c r="C14" s="373"/>
      <c r="D14" s="123">
        <f>SUM(D6:D13)</f>
        <v>448976</v>
      </c>
      <c r="E14" s="128">
        <f>B14-D14</f>
        <v>51024</v>
      </c>
      <c r="F14" s="123"/>
      <c r="G14" s="115" t="s">
        <v>103</v>
      </c>
      <c r="H14" s="116">
        <v>78315</v>
      </c>
      <c r="I14" s="115"/>
    </row>
    <row r="15" spans="1:9" ht="16.5" customHeight="1" x14ac:dyDescent="0.2">
      <c r="A15" s="115"/>
      <c r="B15" s="374"/>
      <c r="C15" s="375"/>
      <c r="D15" s="129"/>
      <c r="E15" s="130"/>
      <c r="F15" s="117"/>
      <c r="G15" s="115" t="s">
        <v>104</v>
      </c>
      <c r="H15" s="116">
        <v>135766</v>
      </c>
      <c r="I15" s="115"/>
    </row>
    <row r="16" spans="1:9" ht="16.5" customHeight="1" x14ac:dyDescent="0.2">
      <c r="A16" s="131"/>
      <c r="B16" s="131"/>
      <c r="C16" s="131"/>
      <c r="D16" s="132"/>
      <c r="E16" s="133"/>
      <c r="G16" s="115" t="s">
        <v>105</v>
      </c>
      <c r="H16" s="116">
        <v>15100</v>
      </c>
      <c r="I16" s="115"/>
    </row>
    <row r="17" spans="1:9" ht="16.5" customHeight="1" x14ac:dyDescent="0.2">
      <c r="A17" s="131"/>
      <c r="B17" s="131"/>
      <c r="C17" s="131"/>
      <c r="D17" s="132"/>
      <c r="E17" s="132"/>
      <c r="G17" s="115" t="s">
        <v>106</v>
      </c>
      <c r="H17" s="124">
        <v>129755</v>
      </c>
      <c r="I17" s="115"/>
    </row>
    <row r="18" spans="1:9" ht="16.5" customHeight="1" x14ac:dyDescent="0.2">
      <c r="A18" s="131"/>
      <c r="B18" s="131"/>
      <c r="C18" s="131"/>
      <c r="D18" s="132"/>
      <c r="E18" s="132"/>
      <c r="G18" s="115" t="s">
        <v>107</v>
      </c>
      <c r="H18" s="116">
        <v>26400</v>
      </c>
      <c r="I18" s="117"/>
    </row>
    <row r="19" spans="1:9" ht="16.5" customHeight="1" x14ac:dyDescent="0.2">
      <c r="G19" s="114" t="s">
        <v>108</v>
      </c>
      <c r="H19" s="125">
        <v>14140</v>
      </c>
      <c r="I19" s="117"/>
    </row>
    <row r="20" spans="1:9" ht="16.5" customHeight="1" x14ac:dyDescent="0.2">
      <c r="G20" s="134"/>
      <c r="H20" s="118"/>
      <c r="I20" s="118"/>
    </row>
    <row r="21" spans="1:9" ht="16.5" customHeight="1" x14ac:dyDescent="0.2">
      <c r="G21" s="135" t="s">
        <v>44</v>
      </c>
      <c r="H21" s="136">
        <f>SUM(H13:H20)</f>
        <v>448976</v>
      </c>
      <c r="I21" s="136"/>
    </row>
    <row r="22" spans="1:9" ht="16.5" customHeight="1" x14ac:dyDescent="0.2"/>
    <row r="23" spans="1:9" ht="16.5" customHeight="1" x14ac:dyDescent="0.2">
      <c r="G23" s="111" t="s">
        <v>109</v>
      </c>
    </row>
    <row r="24" spans="1:9" ht="16.5" customHeight="1" x14ac:dyDescent="0.2">
      <c r="G24" s="115" t="s">
        <v>110</v>
      </c>
      <c r="H24" s="115" t="s">
        <v>58</v>
      </c>
      <c r="I24" s="115" t="s">
        <v>111</v>
      </c>
    </row>
    <row r="25" spans="1:9" ht="16.5" customHeight="1" x14ac:dyDescent="0.2">
      <c r="G25" s="117">
        <f>H9</f>
        <v>500000</v>
      </c>
      <c r="H25" s="117">
        <f>H21</f>
        <v>448976</v>
      </c>
      <c r="I25" s="141">
        <f>G25-H25</f>
        <v>51024</v>
      </c>
    </row>
    <row r="26" spans="1:9" ht="16.5" customHeight="1" x14ac:dyDescent="0.2">
      <c r="I26" s="137"/>
    </row>
    <row r="27" spans="1:9" ht="16.5" customHeight="1" x14ac:dyDescent="0.2"/>
    <row r="28" spans="1:9" ht="16.5" customHeight="1" x14ac:dyDescent="0.2">
      <c r="A28" s="110" t="s">
        <v>15</v>
      </c>
      <c r="G28" s="111" t="s">
        <v>112</v>
      </c>
    </row>
    <row r="29" spans="1:9" ht="16.5" customHeight="1" x14ac:dyDescent="0.2">
      <c r="A29" s="113" t="s">
        <v>94</v>
      </c>
      <c r="B29" s="366" t="s">
        <v>95</v>
      </c>
      <c r="C29" s="367"/>
      <c r="D29" s="113" t="s">
        <v>96</v>
      </c>
      <c r="E29" s="113" t="s">
        <v>59</v>
      </c>
      <c r="F29" s="113" t="s">
        <v>97</v>
      </c>
      <c r="G29" s="137"/>
    </row>
    <row r="30" spans="1:9" ht="16.5" customHeight="1" x14ac:dyDescent="0.2">
      <c r="A30" s="114" t="s">
        <v>86</v>
      </c>
      <c r="B30" s="368">
        <v>350000</v>
      </c>
      <c r="C30" s="369"/>
      <c r="D30" s="117">
        <v>167585</v>
      </c>
      <c r="E30" s="103">
        <f>B30-D30</f>
        <v>182415</v>
      </c>
      <c r="F30" s="117" t="s">
        <v>102</v>
      </c>
      <c r="G30" s="111" t="s">
        <v>0</v>
      </c>
    </row>
    <row r="31" spans="1:9" ht="13.2" customHeight="1" x14ac:dyDescent="0.2">
      <c r="A31" s="114" t="s">
        <v>86</v>
      </c>
      <c r="B31" s="368"/>
      <c r="C31" s="369"/>
      <c r="D31" s="117">
        <v>30000</v>
      </c>
      <c r="E31" s="103">
        <f>E30-D31</f>
        <v>152415</v>
      </c>
      <c r="F31" s="118"/>
      <c r="G31" s="115" t="s">
        <v>99</v>
      </c>
      <c r="H31" s="115" t="s">
        <v>100</v>
      </c>
      <c r="I31" s="115" t="s">
        <v>3</v>
      </c>
    </row>
    <row r="32" spans="1:9" ht="13.2" customHeight="1" x14ac:dyDescent="0.2">
      <c r="A32" s="114" t="s">
        <v>86</v>
      </c>
      <c r="B32" s="368"/>
      <c r="C32" s="369"/>
      <c r="D32" s="117">
        <v>17733</v>
      </c>
      <c r="E32" s="138">
        <f>E31-D32</f>
        <v>134682</v>
      </c>
      <c r="F32" s="119"/>
      <c r="G32" s="115" t="s">
        <v>86</v>
      </c>
      <c r="H32" s="117">
        <v>350000</v>
      </c>
      <c r="I32" s="117" t="s">
        <v>102</v>
      </c>
    </row>
    <row r="33" spans="1:9" ht="13.2" customHeight="1" x14ac:dyDescent="0.2">
      <c r="A33" s="139"/>
      <c r="B33" s="370"/>
      <c r="C33" s="371"/>
      <c r="D33" s="121"/>
      <c r="E33" s="127"/>
      <c r="F33" s="121"/>
    </row>
    <row r="34" spans="1:9" ht="13.2" customHeight="1" x14ac:dyDescent="0.2">
      <c r="A34" s="122"/>
      <c r="B34" s="372">
        <f>SUM(B30:C33)</f>
        <v>350000</v>
      </c>
      <c r="C34" s="373"/>
      <c r="D34" s="123">
        <f>SUM(D30:D33)</f>
        <v>215318</v>
      </c>
      <c r="E34" s="128">
        <f>B34-D34</f>
        <v>134682</v>
      </c>
      <c r="F34" s="123"/>
      <c r="G34" s="111" t="s">
        <v>7</v>
      </c>
    </row>
    <row r="35" spans="1:9" ht="13.2" customHeight="1" x14ac:dyDescent="0.2">
      <c r="A35" s="115"/>
      <c r="B35" s="374"/>
      <c r="C35" s="375"/>
      <c r="D35" s="129"/>
      <c r="E35" s="130"/>
      <c r="F35" s="117"/>
      <c r="G35" s="115" t="s">
        <v>99</v>
      </c>
      <c r="H35" s="115" t="s">
        <v>100</v>
      </c>
      <c r="I35" s="115" t="s">
        <v>3</v>
      </c>
    </row>
    <row r="36" spans="1:9" ht="13.2" customHeight="1" x14ac:dyDescent="0.2">
      <c r="G36" s="115" t="s">
        <v>86</v>
      </c>
      <c r="H36" s="117">
        <v>215318</v>
      </c>
      <c r="I36" s="141"/>
    </row>
    <row r="37" spans="1:9" ht="13.2" customHeight="1" x14ac:dyDescent="0.2">
      <c r="I37" s="142"/>
    </row>
    <row r="38" spans="1:9" ht="13.2" customHeight="1" x14ac:dyDescent="0.2">
      <c r="G38" s="111" t="s">
        <v>109</v>
      </c>
    </row>
    <row r="39" spans="1:9" ht="13.2" customHeight="1" x14ac:dyDescent="0.2">
      <c r="G39" s="115" t="s">
        <v>110</v>
      </c>
      <c r="H39" s="115" t="s">
        <v>58</v>
      </c>
      <c r="I39" s="115" t="s">
        <v>111</v>
      </c>
    </row>
    <row r="40" spans="1:9" ht="13.2" customHeight="1" x14ac:dyDescent="0.2">
      <c r="G40" s="117">
        <f>H32</f>
        <v>350000</v>
      </c>
      <c r="H40" s="117">
        <f>H36</f>
        <v>215318</v>
      </c>
      <c r="I40" s="141">
        <f>SUM(G40-H40)</f>
        <v>134682</v>
      </c>
    </row>
    <row r="41" spans="1:9" ht="13.2" customHeight="1" x14ac:dyDescent="0.2"/>
    <row r="42" spans="1:9" ht="13.2" customHeight="1" x14ac:dyDescent="0.2"/>
    <row r="43" spans="1:9" ht="13.2" customHeight="1" x14ac:dyDescent="0.2"/>
    <row r="44" spans="1:9" ht="13.2" customHeight="1" x14ac:dyDescent="0.2"/>
    <row r="45" spans="1:9" ht="13.2" customHeight="1" x14ac:dyDescent="0.2"/>
    <row r="46" spans="1:9" ht="13.2" customHeight="1" x14ac:dyDescent="0.2"/>
    <row r="47" spans="1:9" ht="13.2" customHeight="1" x14ac:dyDescent="0.2"/>
    <row r="48" spans="1:9" ht="13.2" customHeight="1" x14ac:dyDescent="0.2"/>
    <row r="49" spans="1:6" ht="13.2" customHeight="1" x14ac:dyDescent="0.2"/>
    <row r="50" spans="1:6" ht="13.2" customHeight="1" x14ac:dyDescent="0.2"/>
    <row r="51" spans="1:6" ht="13.2" customHeight="1" x14ac:dyDescent="0.2"/>
    <row r="52" spans="1:6" ht="13.2" customHeight="1" x14ac:dyDescent="0.2"/>
    <row r="53" spans="1:6" ht="13.2" customHeight="1" x14ac:dyDescent="0.2"/>
    <row r="54" spans="1:6" ht="13.2" customHeight="1" x14ac:dyDescent="0.2"/>
    <row r="55" spans="1:6" ht="13.2" customHeight="1" x14ac:dyDescent="0.2"/>
    <row r="56" spans="1:6" ht="13.2" customHeight="1" x14ac:dyDescent="0.2"/>
    <row r="57" spans="1:6" ht="13.2" customHeight="1" x14ac:dyDescent="0.2"/>
    <row r="58" spans="1:6" ht="13.2" customHeight="1" x14ac:dyDescent="0.2"/>
    <row r="59" spans="1:6" ht="13.2" customHeight="1" x14ac:dyDescent="0.2"/>
    <row r="60" spans="1:6" ht="13.2" customHeight="1" x14ac:dyDescent="0.2"/>
    <row r="61" spans="1:6" ht="17.100000000000001" customHeight="1" thickBot="1" x14ac:dyDescent="0.25"/>
    <row r="62" spans="1:6" ht="17.100000000000001" customHeight="1" x14ac:dyDescent="0.2">
      <c r="A62" s="402" t="s">
        <v>113</v>
      </c>
      <c r="B62" s="403" t="s">
        <v>82</v>
      </c>
      <c r="C62" s="404"/>
      <c r="D62" s="405" t="s">
        <v>95</v>
      </c>
      <c r="E62" s="405" t="s">
        <v>96</v>
      </c>
      <c r="F62" s="406" t="s">
        <v>59</v>
      </c>
    </row>
    <row r="63" spans="1:6" ht="17.100000000000001" customHeight="1" x14ac:dyDescent="0.2">
      <c r="A63" s="407" t="s">
        <v>16</v>
      </c>
      <c r="B63" s="376" t="s">
        <v>86</v>
      </c>
      <c r="C63" s="377"/>
      <c r="D63" s="103">
        <v>150000</v>
      </c>
      <c r="E63" s="138"/>
      <c r="F63" s="408">
        <f>D63-E63</f>
        <v>150000</v>
      </c>
    </row>
    <row r="64" spans="1:6" ht="17.100000000000001" customHeight="1" x14ac:dyDescent="0.2">
      <c r="A64" s="407"/>
      <c r="B64" s="376" t="s">
        <v>114</v>
      </c>
      <c r="C64" s="377"/>
      <c r="D64" s="103"/>
      <c r="E64" s="138">
        <v>32340</v>
      </c>
      <c r="F64" s="408">
        <f>F63+D64-E64</f>
        <v>117660</v>
      </c>
    </row>
    <row r="65" spans="1:6" ht="17.100000000000001" customHeight="1" x14ac:dyDescent="0.2">
      <c r="A65" s="407"/>
      <c r="B65" s="376" t="s">
        <v>114</v>
      </c>
      <c r="C65" s="377"/>
      <c r="D65" s="103"/>
      <c r="E65" s="138">
        <v>3960</v>
      </c>
      <c r="F65" s="408">
        <f t="shared" ref="F65:F67" si="1">F64+D65-E65</f>
        <v>113700</v>
      </c>
    </row>
    <row r="66" spans="1:6" ht="17.100000000000001" customHeight="1" x14ac:dyDescent="0.2">
      <c r="A66" s="407"/>
      <c r="B66" s="376" t="s">
        <v>114</v>
      </c>
      <c r="C66" s="377"/>
      <c r="D66" s="103"/>
      <c r="E66" s="138">
        <v>26950</v>
      </c>
      <c r="F66" s="408">
        <f t="shared" si="1"/>
        <v>86750</v>
      </c>
    </row>
    <row r="67" spans="1:6" ht="17.100000000000001" customHeight="1" x14ac:dyDescent="0.2">
      <c r="A67" s="407"/>
      <c r="B67" s="376" t="s">
        <v>114</v>
      </c>
      <c r="C67" s="377"/>
      <c r="D67" s="103"/>
      <c r="E67" s="138">
        <v>5940</v>
      </c>
      <c r="F67" s="408">
        <f t="shared" si="1"/>
        <v>80810</v>
      </c>
    </row>
    <row r="68" spans="1:6" ht="17.100000000000001" customHeight="1" thickBot="1" x14ac:dyDescent="0.25">
      <c r="A68" s="409"/>
      <c r="B68" s="378"/>
      <c r="C68" s="379"/>
      <c r="D68" s="143"/>
      <c r="E68" s="143"/>
      <c r="F68" s="410"/>
    </row>
    <row r="69" spans="1:6" ht="17.100000000000001" customHeight="1" thickBot="1" x14ac:dyDescent="0.25">
      <c r="A69" s="411"/>
      <c r="B69" s="380" t="s">
        <v>87</v>
      </c>
      <c r="C69" s="381"/>
      <c r="D69" s="144">
        <f>SUM(D63:D67)</f>
        <v>150000</v>
      </c>
      <c r="E69" s="145">
        <f>SUM(E64:E67)</f>
        <v>69190</v>
      </c>
      <c r="F69" s="412">
        <f>D69-E69</f>
        <v>80810</v>
      </c>
    </row>
    <row r="70" spans="1:6" ht="17.100000000000001" customHeight="1" x14ac:dyDescent="0.2">
      <c r="A70" s="413" t="s">
        <v>18</v>
      </c>
      <c r="B70" s="382" t="s">
        <v>86</v>
      </c>
      <c r="C70" s="383"/>
      <c r="D70" s="146">
        <v>300000</v>
      </c>
      <c r="E70" s="147"/>
      <c r="F70" s="414">
        <f>D70-E70</f>
        <v>300000</v>
      </c>
    </row>
    <row r="71" spans="1:6" ht="17.100000000000001" customHeight="1" x14ac:dyDescent="0.2">
      <c r="A71" s="415"/>
      <c r="B71" s="384" t="s">
        <v>115</v>
      </c>
      <c r="C71" s="385"/>
      <c r="D71" s="148"/>
      <c r="E71" s="149">
        <v>1290</v>
      </c>
      <c r="F71" s="408">
        <f>F70+D71-E71</f>
        <v>298710</v>
      </c>
    </row>
    <row r="72" spans="1:6" ht="17.100000000000001" customHeight="1" x14ac:dyDescent="0.2">
      <c r="A72" s="415"/>
      <c r="B72" s="376" t="s">
        <v>116</v>
      </c>
      <c r="C72" s="377"/>
      <c r="D72" s="148"/>
      <c r="E72" s="149">
        <v>220</v>
      </c>
      <c r="F72" s="408">
        <f t="shared" ref="F72:F74" si="2">F71+D72-E72</f>
        <v>298490</v>
      </c>
    </row>
    <row r="73" spans="1:6" ht="17.100000000000001" customHeight="1" x14ac:dyDescent="0.2">
      <c r="A73" s="416"/>
      <c r="B73" s="384" t="s">
        <v>117</v>
      </c>
      <c r="C73" s="385"/>
      <c r="D73" s="103"/>
      <c r="E73" s="138">
        <v>1900</v>
      </c>
      <c r="F73" s="408">
        <f t="shared" si="2"/>
        <v>296590</v>
      </c>
    </row>
    <row r="74" spans="1:6" ht="17.100000000000001" customHeight="1" x14ac:dyDescent="0.2">
      <c r="A74" s="416"/>
      <c r="B74" s="386" t="s">
        <v>118</v>
      </c>
      <c r="C74" s="387"/>
      <c r="D74" s="103"/>
      <c r="E74" s="138">
        <v>264000</v>
      </c>
      <c r="F74" s="408">
        <f t="shared" si="2"/>
        <v>32590</v>
      </c>
    </row>
    <row r="75" spans="1:6" ht="17.100000000000001" customHeight="1" thickBot="1" x14ac:dyDescent="0.25">
      <c r="A75" s="416"/>
      <c r="B75" s="388" t="s">
        <v>119</v>
      </c>
      <c r="C75" s="389"/>
      <c r="D75" s="150"/>
      <c r="E75" s="151">
        <v>720</v>
      </c>
      <c r="F75" s="417">
        <f>F74-E75</f>
        <v>31870</v>
      </c>
    </row>
    <row r="76" spans="1:6" ht="17.100000000000001" customHeight="1" thickBot="1" x14ac:dyDescent="0.25">
      <c r="A76" s="418"/>
      <c r="B76" s="390" t="s">
        <v>87</v>
      </c>
      <c r="C76" s="391"/>
      <c r="D76" s="107">
        <f>SUM(D70:D75)</f>
        <v>300000</v>
      </c>
      <c r="E76" s="152">
        <f>SUM(E70:E75)</f>
        <v>268130</v>
      </c>
      <c r="F76" s="412">
        <f>D76-E76</f>
        <v>31870</v>
      </c>
    </row>
    <row r="77" spans="1:6" ht="17.100000000000001" customHeight="1" x14ac:dyDescent="0.2">
      <c r="A77" s="419" t="s">
        <v>14</v>
      </c>
      <c r="B77" s="382" t="s">
        <v>86</v>
      </c>
      <c r="C77" s="383"/>
      <c r="D77" s="147">
        <v>500000</v>
      </c>
      <c r="E77" s="124"/>
      <c r="F77" s="414">
        <f>D77-E77</f>
        <v>500000</v>
      </c>
    </row>
    <row r="78" spans="1:6" ht="17.100000000000001" customHeight="1" x14ac:dyDescent="0.2">
      <c r="A78" s="420"/>
      <c r="B78" s="376" t="s">
        <v>120</v>
      </c>
      <c r="C78" s="377"/>
      <c r="D78" s="148"/>
      <c r="E78" s="116">
        <v>49500</v>
      </c>
      <c r="F78" s="408">
        <f t="shared" ref="F78:F84" si="3">F77-E78</f>
        <v>450500</v>
      </c>
    </row>
    <row r="79" spans="1:6" ht="17.100000000000001" customHeight="1" x14ac:dyDescent="0.2">
      <c r="A79" s="420"/>
      <c r="B79" s="400" t="s">
        <v>103</v>
      </c>
      <c r="C79" s="401"/>
      <c r="D79" s="103"/>
      <c r="E79" s="116">
        <v>78315</v>
      </c>
      <c r="F79" s="408">
        <f t="shared" si="3"/>
        <v>372185</v>
      </c>
    </row>
    <row r="80" spans="1:6" ht="17.100000000000001" customHeight="1" x14ac:dyDescent="0.2">
      <c r="A80" s="420"/>
      <c r="B80" s="400" t="s">
        <v>104</v>
      </c>
      <c r="C80" s="401"/>
      <c r="D80" s="103"/>
      <c r="E80" s="116">
        <v>135766</v>
      </c>
      <c r="F80" s="408">
        <f t="shared" si="3"/>
        <v>236419</v>
      </c>
    </row>
    <row r="81" spans="1:6" ht="17.100000000000001" customHeight="1" x14ac:dyDescent="0.2">
      <c r="A81" s="420"/>
      <c r="B81" s="376" t="s">
        <v>105</v>
      </c>
      <c r="C81" s="377"/>
      <c r="D81" s="103"/>
      <c r="E81" s="116">
        <v>15100</v>
      </c>
      <c r="F81" s="408">
        <f t="shared" si="3"/>
        <v>221319</v>
      </c>
    </row>
    <row r="82" spans="1:6" ht="17.100000000000001" customHeight="1" x14ac:dyDescent="0.2">
      <c r="A82" s="420"/>
      <c r="B82" s="376" t="s">
        <v>106</v>
      </c>
      <c r="C82" s="377"/>
      <c r="D82" s="103"/>
      <c r="E82" s="124">
        <v>129755</v>
      </c>
      <c r="F82" s="408">
        <f t="shared" si="3"/>
        <v>91564</v>
      </c>
    </row>
    <row r="83" spans="1:6" ht="17.100000000000001" customHeight="1" x14ac:dyDescent="0.2">
      <c r="A83" s="420"/>
      <c r="B83" s="376" t="s">
        <v>107</v>
      </c>
      <c r="C83" s="377"/>
      <c r="D83" s="103"/>
      <c r="E83" s="116">
        <v>26400</v>
      </c>
      <c r="F83" s="408">
        <f t="shared" si="3"/>
        <v>65164</v>
      </c>
    </row>
    <row r="84" spans="1:6" ht="17.100000000000001" customHeight="1" thickBot="1" x14ac:dyDescent="0.25">
      <c r="A84" s="420"/>
      <c r="B84" s="392" t="s">
        <v>108</v>
      </c>
      <c r="C84" s="393"/>
      <c r="D84" s="151"/>
      <c r="E84" s="153">
        <v>14140</v>
      </c>
      <c r="F84" s="421">
        <f t="shared" si="3"/>
        <v>51024</v>
      </c>
    </row>
    <row r="85" spans="1:6" ht="17.100000000000001" customHeight="1" thickBot="1" x14ac:dyDescent="0.25">
      <c r="A85" s="422"/>
      <c r="B85" s="390" t="s">
        <v>87</v>
      </c>
      <c r="C85" s="391"/>
      <c r="D85" s="154">
        <v>500000</v>
      </c>
      <c r="E85" s="155">
        <f>SUM(E78:E84)</f>
        <v>448976</v>
      </c>
      <c r="F85" s="423">
        <f>F84</f>
        <v>51024</v>
      </c>
    </row>
    <row r="86" spans="1:6" ht="17.100000000000001" customHeight="1" x14ac:dyDescent="0.2">
      <c r="A86" s="424" t="s">
        <v>15</v>
      </c>
      <c r="B86" s="382" t="s">
        <v>86</v>
      </c>
      <c r="C86" s="383"/>
      <c r="D86" s="149">
        <v>350000</v>
      </c>
      <c r="E86" s="149">
        <v>167585</v>
      </c>
      <c r="F86" s="414">
        <f>D86-E86</f>
        <v>182415</v>
      </c>
    </row>
    <row r="87" spans="1:6" ht="17.100000000000001" customHeight="1" x14ac:dyDescent="0.2">
      <c r="A87" s="425"/>
      <c r="B87" s="394" t="s">
        <v>86</v>
      </c>
      <c r="C87" s="395"/>
      <c r="D87" s="148"/>
      <c r="E87" s="149">
        <v>30000</v>
      </c>
      <c r="F87" s="408">
        <f>F86-E87</f>
        <v>152415</v>
      </c>
    </row>
    <row r="88" spans="1:6" ht="17.100000000000001" customHeight="1" thickBot="1" x14ac:dyDescent="0.25">
      <c r="A88" s="425"/>
      <c r="B88" s="392" t="s">
        <v>86</v>
      </c>
      <c r="C88" s="393"/>
      <c r="D88" s="150"/>
      <c r="E88" s="151">
        <v>17733</v>
      </c>
      <c r="F88" s="417">
        <f>F87-E88</f>
        <v>134682</v>
      </c>
    </row>
    <row r="89" spans="1:6" ht="17.100000000000001" customHeight="1" thickBot="1" x14ac:dyDescent="0.25">
      <c r="A89" s="426"/>
      <c r="B89" s="390" t="s">
        <v>87</v>
      </c>
      <c r="C89" s="391"/>
      <c r="D89" s="107">
        <f>SUM(D86:D88)</f>
        <v>350000</v>
      </c>
      <c r="E89" s="155">
        <f>SUM(E86:E88)</f>
        <v>215318</v>
      </c>
      <c r="F89" s="427">
        <f>D89-E89</f>
        <v>134682</v>
      </c>
    </row>
    <row r="90" spans="1:6" ht="17.100000000000001" customHeight="1" x14ac:dyDescent="0.2"/>
    <row r="91" spans="1:6" ht="17.100000000000001" customHeight="1" x14ac:dyDescent="0.2"/>
    <row r="92" spans="1:6" ht="17.100000000000001" customHeight="1" x14ac:dyDescent="0.2"/>
    <row r="93" spans="1:6" ht="17.100000000000001" customHeight="1" x14ac:dyDescent="0.2"/>
    <row r="94" spans="1:6" ht="17.100000000000001" customHeight="1" x14ac:dyDescent="0.2"/>
    <row r="95" spans="1:6" ht="17.100000000000001" customHeight="1" x14ac:dyDescent="0.2"/>
    <row r="96" spans="1:6" ht="17.100000000000001" customHeight="1" x14ac:dyDescent="0.2"/>
    <row r="97" ht="17.100000000000001" customHeight="1" x14ac:dyDescent="0.2"/>
    <row r="98" ht="17.100000000000001" customHeight="1" x14ac:dyDescent="0.2"/>
    <row r="99" ht="17.100000000000001" customHeight="1" x14ac:dyDescent="0.2"/>
    <row r="100" ht="17.100000000000001" customHeight="1" x14ac:dyDescent="0.2"/>
    <row r="101" ht="13.2" customHeight="1" x14ac:dyDescent="0.2"/>
    <row r="102" ht="13.2" customHeight="1" x14ac:dyDescent="0.2"/>
    <row r="103" ht="13.2" customHeight="1" x14ac:dyDescent="0.2"/>
    <row r="104" ht="13.2" customHeight="1" x14ac:dyDescent="0.2"/>
    <row r="105" ht="13.2" customHeight="1" x14ac:dyDescent="0.2"/>
    <row r="106" ht="13.2" customHeight="1" x14ac:dyDescent="0.2"/>
    <row r="107" ht="13.2" customHeight="1" x14ac:dyDescent="0.2"/>
    <row r="108" ht="13.2" customHeight="1" x14ac:dyDescent="0.2"/>
    <row r="109" ht="13.2" customHeight="1" x14ac:dyDescent="0.2"/>
    <row r="110" ht="13.2" customHeight="1" x14ac:dyDescent="0.2"/>
  </sheetData>
  <mergeCells count="51">
    <mergeCell ref="B88:C88"/>
    <mergeCell ref="B89:C89"/>
    <mergeCell ref="A63:A69"/>
    <mergeCell ref="A70:A76"/>
    <mergeCell ref="A77:A85"/>
    <mergeCell ref="A86:A89"/>
    <mergeCell ref="B83:C83"/>
    <mergeCell ref="B84:C84"/>
    <mergeCell ref="B85:C85"/>
    <mergeCell ref="B86:C86"/>
    <mergeCell ref="B87:C87"/>
    <mergeCell ref="B78:C78"/>
    <mergeCell ref="B79:C79"/>
    <mergeCell ref="B80:C80"/>
    <mergeCell ref="B81:C81"/>
    <mergeCell ref="B82:C82"/>
    <mergeCell ref="B73:C73"/>
    <mergeCell ref="B74:C74"/>
    <mergeCell ref="B75:C75"/>
    <mergeCell ref="B76:C76"/>
    <mergeCell ref="B77:C77"/>
    <mergeCell ref="B68:C68"/>
    <mergeCell ref="B69:C69"/>
    <mergeCell ref="B70:C70"/>
    <mergeCell ref="B71:C71"/>
    <mergeCell ref="B72:C72"/>
    <mergeCell ref="B63:C63"/>
    <mergeCell ref="B64:C64"/>
    <mergeCell ref="B65:C65"/>
    <mergeCell ref="B66:C66"/>
    <mergeCell ref="B67:C67"/>
    <mergeCell ref="B32:C32"/>
    <mergeCell ref="B33:C33"/>
    <mergeCell ref="B34:C34"/>
    <mergeCell ref="B35:C35"/>
    <mergeCell ref="B62:C62"/>
    <mergeCell ref="B14:C14"/>
    <mergeCell ref="B15:C15"/>
    <mergeCell ref="B29:C29"/>
    <mergeCell ref="B30:C30"/>
    <mergeCell ref="B31:C31"/>
    <mergeCell ref="B9:C9"/>
    <mergeCell ref="B10:C10"/>
    <mergeCell ref="B11:C11"/>
    <mergeCell ref="B12:C12"/>
    <mergeCell ref="B13:C13"/>
    <mergeCell ref="B4:C4"/>
    <mergeCell ref="B5:C5"/>
    <mergeCell ref="B6:C6"/>
    <mergeCell ref="B7:C7"/>
    <mergeCell ref="B8:C8"/>
  </mergeCells>
  <phoneticPr fontId="31"/>
  <printOptions horizontalCentered="1"/>
  <pageMargins left="0.235416666666667" right="0.235416666666667" top="0.74791666666666701" bottom="0.74791666666666701" header="0.31388888888888899" footer="0.31388888888888899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3"/>
  <sheetViews>
    <sheetView zoomScale="177" zoomScaleNormal="177" workbookViewId="0">
      <selection activeCell="C12" sqref="C12"/>
    </sheetView>
  </sheetViews>
  <sheetFormatPr defaultColWidth="28.88671875" defaultRowHeight="13.2" x14ac:dyDescent="0.2"/>
  <cols>
    <col min="1" max="1" width="15.33203125" style="96" customWidth="1"/>
    <col min="2" max="3" width="15.21875" style="97" customWidth="1"/>
    <col min="4" max="4" width="15.21875" style="98" customWidth="1"/>
    <col min="5" max="16384" width="28.88671875" style="98"/>
  </cols>
  <sheetData>
    <row r="1" spans="1:4" s="95" customFormat="1" ht="19.95" customHeight="1" x14ac:dyDescent="0.2">
      <c r="A1" s="99" t="s">
        <v>113</v>
      </c>
      <c r="B1" s="100" t="s">
        <v>83</v>
      </c>
      <c r="C1" s="100" t="s">
        <v>84</v>
      </c>
      <c r="D1" s="101" t="s">
        <v>85</v>
      </c>
    </row>
    <row r="2" spans="1:4" ht="19.95" customHeight="1" x14ac:dyDescent="0.2">
      <c r="A2" s="102" t="s">
        <v>16</v>
      </c>
      <c r="B2" s="103">
        <f>専門部費内訳!D63</f>
        <v>150000</v>
      </c>
      <c r="C2" s="103">
        <f>専門部費内訳!E69</f>
        <v>69190</v>
      </c>
      <c r="D2" s="104">
        <f>B2-C2</f>
        <v>80810</v>
      </c>
    </row>
    <row r="3" spans="1:4" ht="19.95" customHeight="1" x14ac:dyDescent="0.2">
      <c r="A3" s="102" t="s">
        <v>18</v>
      </c>
      <c r="B3" s="103">
        <f>専門部費内訳!D70</f>
        <v>300000</v>
      </c>
      <c r="C3" s="103">
        <f>専門部費内訳!E76</f>
        <v>268130</v>
      </c>
      <c r="D3" s="104">
        <f>B3-C3</f>
        <v>31870</v>
      </c>
    </row>
    <row r="4" spans="1:4" ht="19.95" customHeight="1" x14ac:dyDescent="0.2">
      <c r="A4" s="102" t="s">
        <v>14</v>
      </c>
      <c r="B4" s="103">
        <f>専門部費内訳!D77</f>
        <v>500000</v>
      </c>
      <c r="C4" s="103">
        <f>専門部費内訳!E85</f>
        <v>448976</v>
      </c>
      <c r="D4" s="105">
        <f>B4-C4</f>
        <v>51024</v>
      </c>
    </row>
    <row r="5" spans="1:4" ht="19.95" customHeight="1" x14ac:dyDescent="0.2">
      <c r="A5" s="102" t="s">
        <v>15</v>
      </c>
      <c r="B5" s="103">
        <f>専門部費内訳!D86</f>
        <v>350000</v>
      </c>
      <c r="C5" s="103">
        <f>専門部費内訳!E89</f>
        <v>215318</v>
      </c>
      <c r="D5" s="105">
        <f>B5-C5</f>
        <v>134682</v>
      </c>
    </row>
    <row r="6" spans="1:4" ht="19.5" customHeight="1" x14ac:dyDescent="0.2">
      <c r="A6" s="106"/>
      <c r="B6" s="107"/>
      <c r="C6" s="107"/>
      <c r="D6" s="108"/>
    </row>
    <row r="7" spans="1:4" ht="13.2" customHeight="1" x14ac:dyDescent="0.2"/>
    <row r="8" spans="1:4" ht="13.2" customHeight="1" x14ac:dyDescent="0.2">
      <c r="D8" s="98">
        <f>SUM(D2:D7)</f>
        <v>298386</v>
      </c>
    </row>
    <row r="9" spans="1:4" ht="13.2" customHeight="1" x14ac:dyDescent="0.2"/>
    <row r="10" spans="1:4" ht="13.2" customHeight="1" x14ac:dyDescent="0.2">
      <c r="B10" s="97" t="s">
        <v>121</v>
      </c>
    </row>
    <row r="11" spans="1:4" ht="13.2" customHeight="1" x14ac:dyDescent="0.2">
      <c r="B11" s="97" t="s">
        <v>122</v>
      </c>
    </row>
    <row r="12" spans="1:4" ht="13.2" customHeight="1" x14ac:dyDescent="0.2"/>
    <row r="13" spans="1:4" ht="13.2" customHeight="1" x14ac:dyDescent="0.2"/>
  </sheetData>
  <phoneticPr fontId="31"/>
  <printOptions horizontalCentered="1"/>
  <pageMargins left="0.70763888888888904" right="0.70763888888888904" top="0.74791666666666701" bottom="0.74791666666666701" header="0.31388888888888899" footer="0.31388888888888899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F50"/>
  <sheetViews>
    <sheetView tabSelected="1" topLeftCell="A13" zoomScale="195" zoomScaleNormal="195" workbookViewId="0">
      <selection activeCell="C37" sqref="C37"/>
    </sheetView>
  </sheetViews>
  <sheetFormatPr defaultColWidth="8.88671875" defaultRowHeight="13.2" x14ac:dyDescent="0.2"/>
  <cols>
    <col min="1" max="1" width="17.77734375" style="77" customWidth="1"/>
    <col min="2" max="2" width="7.33203125" style="78" customWidth="1"/>
    <col min="3" max="3" width="24.6640625" style="78" customWidth="1"/>
    <col min="4" max="4" width="10.44140625" style="78" customWidth="1"/>
    <col min="5" max="5" width="10.33203125" style="78" customWidth="1"/>
    <col min="6" max="6" width="12" style="78" customWidth="1"/>
    <col min="7" max="16384" width="8.88671875" style="78"/>
  </cols>
  <sheetData>
    <row r="1" spans="1:6" x14ac:dyDescent="0.2">
      <c r="F1" s="78" t="s">
        <v>123</v>
      </c>
    </row>
    <row r="2" spans="1:6" s="1" customFormat="1" ht="12" x14ac:dyDescent="0.2">
      <c r="A2" s="51" t="s">
        <v>124</v>
      </c>
      <c r="B2" s="396" t="s">
        <v>82</v>
      </c>
      <c r="C2" s="396"/>
      <c r="D2" s="6"/>
      <c r="E2" s="6" t="s">
        <v>84</v>
      </c>
      <c r="F2" s="7" t="s">
        <v>85</v>
      </c>
    </row>
    <row r="3" spans="1:6" s="1" customFormat="1" ht="13.2" customHeight="1" x14ac:dyDescent="0.2">
      <c r="B3" s="9" t="s">
        <v>125</v>
      </c>
      <c r="C3" s="9"/>
      <c r="D3" s="53">
        <f>決算報告!D18</f>
        <v>210000</v>
      </c>
      <c r="E3" s="79"/>
      <c r="F3" s="55">
        <f>D3-E3</f>
        <v>210000</v>
      </c>
    </row>
    <row r="4" spans="1:6" x14ac:dyDescent="0.2">
      <c r="A4" s="13">
        <v>44307</v>
      </c>
      <c r="B4" s="9"/>
      <c r="C4" s="10" t="s">
        <v>126</v>
      </c>
      <c r="D4" s="11"/>
      <c r="E4" s="11">
        <v>4083</v>
      </c>
      <c r="F4" s="12">
        <f>SUM(F3-E4)</f>
        <v>205917</v>
      </c>
    </row>
    <row r="5" spans="1:6" x14ac:dyDescent="0.2">
      <c r="A5" s="13">
        <v>44324</v>
      </c>
      <c r="B5" s="9"/>
      <c r="C5" s="10" t="s">
        <v>126</v>
      </c>
      <c r="D5" s="11"/>
      <c r="E5" s="11">
        <v>4083</v>
      </c>
      <c r="F5" s="12">
        <f t="shared" ref="F5:F12" si="0">SUM(F4-E5)</f>
        <v>201834</v>
      </c>
    </row>
    <row r="6" spans="1:6" x14ac:dyDescent="0.2">
      <c r="A6" s="13">
        <v>44358</v>
      </c>
      <c r="B6" s="9"/>
      <c r="C6" s="10" t="s">
        <v>126</v>
      </c>
      <c r="D6" s="14"/>
      <c r="E6" s="11">
        <v>4083</v>
      </c>
      <c r="F6" s="12">
        <f t="shared" si="0"/>
        <v>197751</v>
      </c>
    </row>
    <row r="7" spans="1:6" x14ac:dyDescent="0.2">
      <c r="A7" s="16">
        <v>44370</v>
      </c>
      <c r="B7" s="17"/>
      <c r="C7" s="18" t="s">
        <v>127</v>
      </c>
      <c r="D7" s="19"/>
      <c r="E7" s="20">
        <v>300</v>
      </c>
      <c r="F7" s="12">
        <f t="shared" si="0"/>
        <v>197451</v>
      </c>
    </row>
    <row r="8" spans="1:6" x14ac:dyDescent="0.2">
      <c r="A8" s="13">
        <v>44390</v>
      </c>
      <c r="B8" s="9"/>
      <c r="C8" s="10" t="s">
        <v>126</v>
      </c>
      <c r="D8" s="14"/>
      <c r="E8" s="11">
        <v>4083</v>
      </c>
      <c r="F8" s="12">
        <f t="shared" si="0"/>
        <v>193368</v>
      </c>
    </row>
    <row r="9" spans="1:6" x14ac:dyDescent="0.2">
      <c r="A9" s="13">
        <v>44395</v>
      </c>
      <c r="B9" s="9"/>
      <c r="C9" s="21" t="s">
        <v>128</v>
      </c>
      <c r="D9" s="11"/>
      <c r="E9" s="11">
        <v>4526</v>
      </c>
      <c r="F9" s="12">
        <f t="shared" si="0"/>
        <v>188842</v>
      </c>
    </row>
    <row r="10" spans="1:6" x14ac:dyDescent="0.2">
      <c r="A10" s="16">
        <v>44412</v>
      </c>
      <c r="B10" s="9"/>
      <c r="C10" s="21" t="s">
        <v>129</v>
      </c>
      <c r="D10" s="11"/>
      <c r="E10" s="11">
        <v>3920</v>
      </c>
      <c r="F10" s="12">
        <f t="shared" si="0"/>
        <v>184922</v>
      </c>
    </row>
    <row r="11" spans="1:6" x14ac:dyDescent="0.2">
      <c r="A11" s="16">
        <v>44412</v>
      </c>
      <c r="B11" s="9"/>
      <c r="C11" s="21" t="s">
        <v>130</v>
      </c>
      <c r="D11" s="11"/>
      <c r="E11" s="11">
        <v>2090</v>
      </c>
      <c r="F11" s="12">
        <f t="shared" si="0"/>
        <v>182832</v>
      </c>
    </row>
    <row r="12" spans="1:6" x14ac:dyDescent="0.2">
      <c r="A12" s="22">
        <v>44426</v>
      </c>
      <c r="B12" s="9"/>
      <c r="C12" s="10" t="s">
        <v>126</v>
      </c>
      <c r="D12" s="14"/>
      <c r="E12" s="11">
        <v>4743</v>
      </c>
      <c r="F12" s="12">
        <f t="shared" si="0"/>
        <v>178089</v>
      </c>
    </row>
    <row r="13" spans="1:6" x14ac:dyDescent="0.2">
      <c r="A13" s="23">
        <v>44435</v>
      </c>
      <c r="B13" s="17"/>
      <c r="C13" s="18" t="s">
        <v>127</v>
      </c>
      <c r="D13" s="19"/>
      <c r="E13" s="20">
        <v>250</v>
      </c>
      <c r="F13" s="12">
        <f t="shared" ref="F13:F32" si="1">SUM(F12-E13)</f>
        <v>177839</v>
      </c>
    </row>
    <row r="14" spans="1:6" x14ac:dyDescent="0.2">
      <c r="A14" s="13">
        <v>44442</v>
      </c>
      <c r="B14" s="9"/>
      <c r="C14" s="10" t="s">
        <v>131</v>
      </c>
      <c r="D14" s="11"/>
      <c r="E14" s="11">
        <v>1518</v>
      </c>
      <c r="F14" s="12">
        <f t="shared" si="1"/>
        <v>176321</v>
      </c>
    </row>
    <row r="15" spans="1:6" x14ac:dyDescent="0.2">
      <c r="A15" s="13">
        <v>44449</v>
      </c>
      <c r="B15" s="9"/>
      <c r="C15" s="10" t="s">
        <v>132</v>
      </c>
      <c r="D15" s="11"/>
      <c r="E15" s="11">
        <v>3200</v>
      </c>
      <c r="F15" s="12">
        <f t="shared" si="1"/>
        <v>173121</v>
      </c>
    </row>
    <row r="16" spans="1:6" x14ac:dyDescent="0.2">
      <c r="A16" s="13">
        <v>44454</v>
      </c>
      <c r="B16" s="9"/>
      <c r="C16" s="10" t="s">
        <v>126</v>
      </c>
      <c r="D16" s="11"/>
      <c r="E16" s="11">
        <v>4743</v>
      </c>
      <c r="F16" s="12">
        <f t="shared" si="1"/>
        <v>168378</v>
      </c>
    </row>
    <row r="17" spans="1:6" x14ac:dyDescent="0.2">
      <c r="A17" s="13">
        <v>44484</v>
      </c>
      <c r="B17" s="9"/>
      <c r="C17" s="10" t="s">
        <v>126</v>
      </c>
      <c r="D17" s="14"/>
      <c r="E17" s="11">
        <v>4743</v>
      </c>
      <c r="F17" s="12">
        <f t="shared" si="1"/>
        <v>163635</v>
      </c>
    </row>
    <row r="18" spans="1:6" x14ac:dyDescent="0.2">
      <c r="A18" s="16">
        <v>44510</v>
      </c>
      <c r="B18" s="17"/>
      <c r="C18" s="18" t="s">
        <v>127</v>
      </c>
      <c r="D18" s="19"/>
      <c r="E18" s="20">
        <v>80</v>
      </c>
      <c r="F18" s="12">
        <f t="shared" si="1"/>
        <v>163555</v>
      </c>
    </row>
    <row r="19" spans="1:6" x14ac:dyDescent="0.2">
      <c r="A19" s="13">
        <v>44515</v>
      </c>
      <c r="B19" s="9"/>
      <c r="C19" s="10" t="s">
        <v>126</v>
      </c>
      <c r="D19" s="11"/>
      <c r="E19" s="14">
        <v>4743</v>
      </c>
      <c r="F19" s="12">
        <f t="shared" si="1"/>
        <v>158812</v>
      </c>
    </row>
    <row r="20" spans="1:6" x14ac:dyDescent="0.2">
      <c r="A20" s="13">
        <v>44531</v>
      </c>
      <c r="B20" s="9"/>
      <c r="C20" s="10" t="s">
        <v>126</v>
      </c>
      <c r="D20" s="11"/>
      <c r="E20" s="11">
        <v>5073</v>
      </c>
      <c r="F20" s="12">
        <f t="shared" si="1"/>
        <v>153739</v>
      </c>
    </row>
    <row r="21" spans="1:6" x14ac:dyDescent="0.2">
      <c r="A21" s="13">
        <v>44534</v>
      </c>
      <c r="B21" s="9"/>
      <c r="C21" s="10" t="s">
        <v>133</v>
      </c>
      <c r="D21" s="11"/>
      <c r="E21" s="14">
        <v>8162</v>
      </c>
      <c r="F21" s="12">
        <f t="shared" si="1"/>
        <v>145577</v>
      </c>
    </row>
    <row r="22" spans="1:6" x14ac:dyDescent="0.2">
      <c r="A22" s="13">
        <v>44534</v>
      </c>
      <c r="B22" s="9"/>
      <c r="C22" s="10" t="s">
        <v>134</v>
      </c>
      <c r="D22" s="11"/>
      <c r="E22" s="11">
        <v>799</v>
      </c>
      <c r="F22" s="12">
        <f t="shared" si="1"/>
        <v>144778</v>
      </c>
    </row>
    <row r="23" spans="1:6" x14ac:dyDescent="0.2">
      <c r="A23" s="13">
        <v>44534</v>
      </c>
      <c r="B23" s="9"/>
      <c r="C23" s="10" t="s">
        <v>135</v>
      </c>
      <c r="D23" s="11"/>
      <c r="E23" s="11">
        <v>16538</v>
      </c>
      <c r="F23" s="12">
        <f t="shared" si="1"/>
        <v>128240</v>
      </c>
    </row>
    <row r="24" spans="1:6" x14ac:dyDescent="0.2">
      <c r="A24" s="16">
        <v>44552</v>
      </c>
      <c r="B24" s="17"/>
      <c r="C24" s="18" t="s">
        <v>127</v>
      </c>
      <c r="D24" s="20"/>
      <c r="E24" s="20">
        <v>20</v>
      </c>
      <c r="F24" s="12">
        <f t="shared" si="1"/>
        <v>128220</v>
      </c>
    </row>
    <row r="25" spans="1:6" x14ac:dyDescent="0.2">
      <c r="A25" s="13">
        <v>44575</v>
      </c>
      <c r="B25" s="9"/>
      <c r="C25" s="10" t="s">
        <v>126</v>
      </c>
      <c r="D25" s="11"/>
      <c r="E25" s="14">
        <v>4743</v>
      </c>
      <c r="F25" s="12">
        <f t="shared" si="1"/>
        <v>123477</v>
      </c>
    </row>
    <row r="26" spans="1:6" x14ac:dyDescent="0.2">
      <c r="A26" s="13">
        <v>44591</v>
      </c>
      <c r="B26" s="9"/>
      <c r="C26" s="10" t="s">
        <v>136</v>
      </c>
      <c r="D26" s="11"/>
      <c r="E26" s="11">
        <v>10814</v>
      </c>
      <c r="F26" s="12">
        <f t="shared" si="1"/>
        <v>112663</v>
      </c>
    </row>
    <row r="27" spans="1:6" x14ac:dyDescent="0.2">
      <c r="A27" s="13">
        <v>44578</v>
      </c>
      <c r="B27" s="9"/>
      <c r="C27" s="10" t="s">
        <v>137</v>
      </c>
      <c r="D27" s="11"/>
      <c r="E27" s="14">
        <v>11000</v>
      </c>
      <c r="F27" s="12">
        <f t="shared" si="1"/>
        <v>101663</v>
      </c>
    </row>
    <row r="28" spans="1:6" x14ac:dyDescent="0.2">
      <c r="A28" s="13">
        <v>44578</v>
      </c>
      <c r="B28" s="9"/>
      <c r="C28" s="10" t="s">
        <v>138</v>
      </c>
      <c r="D28" s="11"/>
      <c r="E28" s="11">
        <v>220</v>
      </c>
      <c r="F28" s="12">
        <f t="shared" si="1"/>
        <v>101443</v>
      </c>
    </row>
    <row r="29" spans="1:6" s="76" customFormat="1" x14ac:dyDescent="0.2">
      <c r="A29" s="80">
        <v>44601</v>
      </c>
      <c r="B29" s="81"/>
      <c r="C29" s="82" t="s">
        <v>139</v>
      </c>
      <c r="D29" s="83"/>
      <c r="E29" s="83">
        <v>29700</v>
      </c>
      <c r="F29" s="84">
        <f>事務費!F7-E29</f>
        <v>28956</v>
      </c>
    </row>
    <row r="30" spans="1:6" x14ac:dyDescent="0.2">
      <c r="A30" s="13">
        <v>44604</v>
      </c>
      <c r="B30" s="9"/>
      <c r="C30" s="10" t="s">
        <v>126</v>
      </c>
      <c r="D30" s="11"/>
      <c r="E30" s="11">
        <v>4743</v>
      </c>
      <c r="F30" s="12">
        <f>SUM(F28-E30)</f>
        <v>96700</v>
      </c>
    </row>
    <row r="31" spans="1:6" x14ac:dyDescent="0.2">
      <c r="A31" s="13">
        <v>44605</v>
      </c>
      <c r="B31" s="9"/>
      <c r="C31" s="10" t="s">
        <v>140</v>
      </c>
      <c r="D31" s="11"/>
      <c r="E31" s="11">
        <v>13200</v>
      </c>
      <c r="F31" s="12">
        <f t="shared" si="1"/>
        <v>83500</v>
      </c>
    </row>
    <row r="32" spans="1:6" x14ac:dyDescent="0.2">
      <c r="A32" s="13">
        <v>44610</v>
      </c>
      <c r="B32" s="17"/>
      <c r="C32" s="25" t="s">
        <v>141</v>
      </c>
      <c r="D32" s="20"/>
      <c r="E32" s="19">
        <v>4400</v>
      </c>
      <c r="F32" s="12">
        <f t="shared" si="1"/>
        <v>79100</v>
      </c>
    </row>
    <row r="33" spans="1:6" x14ac:dyDescent="0.2">
      <c r="A33" s="85"/>
      <c r="B33" s="9"/>
      <c r="C33" s="10" t="s">
        <v>126</v>
      </c>
      <c r="D33" s="11"/>
      <c r="E33" s="11">
        <v>4743</v>
      </c>
      <c r="F33" s="12">
        <f t="shared" ref="F33:F49" si="2">SUM(F32-E33)</f>
        <v>74357</v>
      </c>
    </row>
    <row r="34" spans="1:6" x14ac:dyDescent="0.2">
      <c r="A34" s="13"/>
      <c r="B34" s="9"/>
      <c r="C34" s="10"/>
      <c r="D34" s="11"/>
      <c r="E34" s="11"/>
      <c r="F34" s="12">
        <f t="shared" si="2"/>
        <v>74357</v>
      </c>
    </row>
    <row r="35" spans="1:6" x14ac:dyDescent="0.2">
      <c r="A35" s="13"/>
      <c r="B35" s="9"/>
      <c r="C35" s="10"/>
      <c r="D35" s="11"/>
      <c r="E35" s="11"/>
      <c r="F35" s="12">
        <f t="shared" si="2"/>
        <v>74357</v>
      </c>
    </row>
    <row r="36" spans="1:6" x14ac:dyDescent="0.2">
      <c r="A36" s="22"/>
      <c r="B36" s="9"/>
      <c r="C36" s="10"/>
      <c r="D36" s="11"/>
      <c r="E36" s="11"/>
      <c r="F36" s="12">
        <f t="shared" si="2"/>
        <v>74357</v>
      </c>
    </row>
    <row r="37" spans="1:6" x14ac:dyDescent="0.2">
      <c r="A37" s="13"/>
      <c r="B37" s="9"/>
      <c r="C37" s="10"/>
      <c r="D37" s="11"/>
      <c r="E37" s="11"/>
      <c r="F37" s="12">
        <f t="shared" si="2"/>
        <v>74357</v>
      </c>
    </row>
    <row r="38" spans="1:6" x14ac:dyDescent="0.2">
      <c r="A38" s="13"/>
      <c r="B38" s="9"/>
      <c r="C38" s="10"/>
      <c r="D38" s="11"/>
      <c r="E38" s="11"/>
      <c r="F38" s="12">
        <f t="shared" si="2"/>
        <v>74357</v>
      </c>
    </row>
    <row r="39" spans="1:6" x14ac:dyDescent="0.2">
      <c r="A39" s="13"/>
      <c r="B39" s="9"/>
      <c r="C39" s="10"/>
      <c r="D39" s="11"/>
      <c r="E39" s="11"/>
      <c r="F39" s="12">
        <f t="shared" si="2"/>
        <v>74357</v>
      </c>
    </row>
    <row r="40" spans="1:6" x14ac:dyDescent="0.2">
      <c r="A40" s="86"/>
      <c r="B40" s="9"/>
      <c r="C40" s="87"/>
      <c r="D40" s="88"/>
      <c r="E40" s="88"/>
      <c r="F40" s="12">
        <f t="shared" si="2"/>
        <v>74357</v>
      </c>
    </row>
    <row r="41" spans="1:6" x14ac:dyDescent="0.2">
      <c r="A41" s="86"/>
      <c r="B41" s="9"/>
      <c r="C41" s="87"/>
      <c r="D41" s="88"/>
      <c r="E41" s="88"/>
      <c r="F41" s="12">
        <f t="shared" si="2"/>
        <v>74357</v>
      </c>
    </row>
    <row r="42" spans="1:6" x14ac:dyDescent="0.2">
      <c r="A42" s="86"/>
      <c r="B42" s="89"/>
      <c r="C42" s="87"/>
      <c r="D42" s="88"/>
      <c r="E42" s="88"/>
      <c r="F42" s="12">
        <f t="shared" si="2"/>
        <v>74357</v>
      </c>
    </row>
    <row r="43" spans="1:6" x14ac:dyDescent="0.2">
      <c r="A43" s="90"/>
      <c r="B43" s="10"/>
      <c r="C43" s="10"/>
      <c r="D43" s="10"/>
      <c r="E43" s="10"/>
      <c r="F43" s="12">
        <f t="shared" si="2"/>
        <v>74357</v>
      </c>
    </row>
    <row r="44" spans="1:6" x14ac:dyDescent="0.2">
      <c r="A44" s="86"/>
      <c r="B44" s="9"/>
      <c r="C44" s="87"/>
      <c r="D44" s="88"/>
      <c r="E44" s="88"/>
      <c r="F44" s="12">
        <f t="shared" si="2"/>
        <v>74357</v>
      </c>
    </row>
    <row r="45" spans="1:6" x14ac:dyDescent="0.2">
      <c r="A45" s="86"/>
      <c r="B45" s="9"/>
      <c r="C45" s="87"/>
      <c r="D45" s="88"/>
      <c r="E45" s="88"/>
      <c r="F45" s="12">
        <f t="shared" si="2"/>
        <v>74357</v>
      </c>
    </row>
    <row r="46" spans="1:6" x14ac:dyDescent="0.2">
      <c r="A46" s="86"/>
      <c r="B46" s="9"/>
      <c r="C46" s="87"/>
      <c r="D46" s="88"/>
      <c r="E46" s="88"/>
      <c r="F46" s="12">
        <f t="shared" si="2"/>
        <v>74357</v>
      </c>
    </row>
    <row r="47" spans="1:6" x14ac:dyDescent="0.2">
      <c r="A47" s="86"/>
      <c r="B47" s="9"/>
      <c r="C47" s="87"/>
      <c r="D47" s="88"/>
      <c r="E47" s="88"/>
      <c r="F47" s="12">
        <f t="shared" si="2"/>
        <v>74357</v>
      </c>
    </row>
    <row r="48" spans="1:6" x14ac:dyDescent="0.2">
      <c r="A48" s="91"/>
      <c r="B48" s="9"/>
      <c r="C48" s="87"/>
      <c r="D48" s="88"/>
      <c r="E48" s="88"/>
      <c r="F48" s="12">
        <f t="shared" si="2"/>
        <v>74357</v>
      </c>
    </row>
    <row r="49" spans="1:6" x14ac:dyDescent="0.2">
      <c r="A49" s="92"/>
      <c r="B49" s="9"/>
      <c r="C49" s="10"/>
      <c r="D49" s="88"/>
      <c r="E49" s="88"/>
      <c r="F49" s="12">
        <f t="shared" si="2"/>
        <v>74357</v>
      </c>
    </row>
    <row r="50" spans="1:6" x14ac:dyDescent="0.2">
      <c r="A50" s="93"/>
      <c r="B50" s="57"/>
      <c r="C50" s="57"/>
      <c r="D50" s="58">
        <f>SUM(D3:D48)</f>
        <v>210000</v>
      </c>
      <c r="E50" s="58">
        <f>SUM(E4:E49)</f>
        <v>165343</v>
      </c>
      <c r="F50" s="94">
        <f>SUM(D50-E50)</f>
        <v>44657</v>
      </c>
    </row>
  </sheetData>
  <sortState xmlns:xlrd2="http://schemas.microsoft.com/office/spreadsheetml/2017/richdata2" ref="A3:E41">
    <sortCondition ref="A3:A41"/>
  </sortState>
  <mergeCells count="1">
    <mergeCell ref="B2:C2"/>
  </mergeCells>
  <phoneticPr fontId="31"/>
  <printOptions horizontalCentered="1"/>
  <pageMargins left="0.62916666666666698" right="3.8888888888888903E-2" top="0.74791666666666701" bottom="0.74791666666666701" header="0.31388888888888899" footer="0.31388888888888899"/>
  <pageSetup paperSize="9" orientation="portrait" r:id="rId1"/>
  <headerFooter>
    <oddHeader>&amp;C連協費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</vt:i4>
      </vt:variant>
    </vt:vector>
  </HeadingPairs>
  <TitlesOfParts>
    <vt:vector size="14" baseType="lpstr">
      <vt:lpstr>令和4年度予算案 </vt:lpstr>
      <vt:lpstr>令和3年度予算</vt:lpstr>
      <vt:lpstr>決算報告</vt:lpstr>
      <vt:lpstr>学区費</vt:lpstr>
      <vt:lpstr>学区内訳Ａ</vt:lpstr>
      <vt:lpstr>学区内訳Ｂ</vt:lpstr>
      <vt:lpstr>専門部費内訳</vt:lpstr>
      <vt:lpstr>専門部費</vt:lpstr>
      <vt:lpstr>連協費</vt:lpstr>
      <vt:lpstr>会議費</vt:lpstr>
      <vt:lpstr>事務費</vt:lpstr>
      <vt:lpstr>予備費</vt:lpstr>
      <vt:lpstr>全体</vt:lpstr>
      <vt:lpstr>決算報告!Print_Area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romi1</cp:lastModifiedBy>
  <cp:lastPrinted>2022-03-04T00:31:49Z</cp:lastPrinted>
  <dcterms:created xsi:type="dcterms:W3CDTF">2014-02-11T09:43:00Z</dcterms:created>
  <dcterms:modified xsi:type="dcterms:W3CDTF">2022-03-04T00:34:21Z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